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3095" activeTab="1"/>
  </bookViews>
  <sheets>
    <sheet name="GROSS SNIP" sheetId="4" r:id="rId1"/>
    <sheet name="FICM" sheetId="2" r:id="rId2"/>
  </sheets>
  <definedNames>
    <definedName name="_xlnm.Print_Area" localSheetId="0">'GROSS SNIP'!$A$1:$AA$19,'GROSS SNIP'!$AC$1:$AW$19</definedName>
  </definedNames>
  <calcPr calcId="125725"/>
</workbook>
</file>

<file path=xl/calcChain.xml><?xml version="1.0" encoding="utf-8"?>
<calcChain xmlns="http://schemas.openxmlformats.org/spreadsheetml/2006/main">
  <c r="T89" i="2"/>
  <c r="U89"/>
  <c r="S89"/>
  <c r="R89"/>
  <c r="Q89"/>
  <c r="AC13"/>
  <c r="T77" l="1"/>
  <c r="H61" l="1"/>
  <c r="O164"/>
  <c r="I164"/>
  <c r="U148"/>
  <c r="N122"/>
  <c r="H66"/>
  <c r="N67"/>
  <c r="Z67"/>
  <c r="T69"/>
  <c r="N69"/>
  <c r="R69"/>
  <c r="L69"/>
  <c r="Q69"/>
  <c r="Z68"/>
  <c r="AC29"/>
  <c r="AC31"/>
  <c r="AE91"/>
  <c r="AC26" l="1"/>
  <c r="AC27"/>
  <c r="AC28"/>
  <c r="AC30"/>
  <c r="AA33"/>
  <c r="Y33"/>
  <c r="X33"/>
  <c r="W33"/>
  <c r="I33"/>
  <c r="G33"/>
  <c r="F33"/>
  <c r="E33"/>
  <c r="AC17" l="1"/>
  <c r="AC44"/>
  <c r="AC58"/>
  <c r="AC76"/>
  <c r="AC66"/>
  <c r="AC67"/>
  <c r="T71"/>
  <c r="R79"/>
  <c r="S79"/>
  <c r="T79"/>
  <c r="U79"/>
  <c r="Q79"/>
  <c r="L79"/>
  <c r="M79"/>
  <c r="N79"/>
  <c r="O79"/>
  <c r="K79"/>
  <c r="F79"/>
  <c r="G79"/>
  <c r="H79"/>
  <c r="I79"/>
  <c r="E79"/>
  <c r="AA79"/>
  <c r="Z79"/>
  <c r="Y79"/>
  <c r="X79"/>
  <c r="W79"/>
  <c r="AC77"/>
  <c r="Y9" i="4"/>
  <c r="Y10"/>
  <c r="Y11"/>
  <c r="Y12"/>
  <c r="Y13"/>
  <c r="Y14"/>
  <c r="Y15"/>
  <c r="Q9"/>
  <c r="Q10"/>
  <c r="Q11"/>
  <c r="Q12"/>
  <c r="Q13"/>
  <c r="Q14"/>
  <c r="Q15"/>
  <c r="Q8"/>
  <c r="I15"/>
  <c r="I14"/>
  <c r="I13"/>
  <c r="I12"/>
  <c r="I11"/>
  <c r="I10"/>
  <c r="I9"/>
  <c r="I8"/>
  <c r="AA273" i="2"/>
  <c r="Z273"/>
  <c r="Y273"/>
  <c r="X273"/>
  <c r="W273"/>
  <c r="U273"/>
  <c r="T273"/>
  <c r="S273"/>
  <c r="R273"/>
  <c r="Q273"/>
  <c r="O273"/>
  <c r="N273"/>
  <c r="M273"/>
  <c r="L273"/>
  <c r="K273"/>
  <c r="I273"/>
  <c r="H273"/>
  <c r="G273"/>
  <c r="F273"/>
  <c r="E273"/>
  <c r="W270"/>
  <c r="Q270"/>
  <c r="K270"/>
  <c r="E270"/>
  <c r="W266"/>
  <c r="Q266"/>
  <c r="K266"/>
  <c r="E266"/>
  <c r="W262"/>
  <c r="Q262"/>
  <c r="K262"/>
  <c r="E262"/>
  <c r="W258"/>
  <c r="Q258"/>
  <c r="K258"/>
  <c r="E258"/>
  <c r="W254"/>
  <c r="Q254"/>
  <c r="K254"/>
  <c r="E254"/>
  <c r="W250"/>
  <c r="Q250"/>
  <c r="K250"/>
  <c r="E250"/>
  <c r="W246"/>
  <c r="Q246"/>
  <c r="K246"/>
  <c r="E246"/>
  <c r="W242"/>
  <c r="Q242"/>
  <c r="K242"/>
  <c r="E242"/>
  <c r="AJ229"/>
  <c r="AA227"/>
  <c r="Z227"/>
  <c r="Y227"/>
  <c r="X227"/>
  <c r="W227"/>
  <c r="U227"/>
  <c r="T227"/>
  <c r="S227"/>
  <c r="R227"/>
  <c r="Q227"/>
  <c r="O227"/>
  <c r="N227"/>
  <c r="M227"/>
  <c r="L227"/>
  <c r="K227"/>
  <c r="I227"/>
  <c r="H227"/>
  <c r="G227"/>
  <c r="F227"/>
  <c r="E227"/>
  <c r="W224"/>
  <c r="Q224"/>
  <c r="K224"/>
  <c r="E224"/>
  <c r="W220"/>
  <c r="Q220"/>
  <c r="K220"/>
  <c r="E220"/>
  <c r="W216"/>
  <c r="Q216"/>
  <c r="K216"/>
  <c r="E216"/>
  <c r="W212"/>
  <c r="Q212"/>
  <c r="K212"/>
  <c r="E212"/>
  <c r="W208"/>
  <c r="Q208"/>
  <c r="K208"/>
  <c r="E208"/>
  <c r="W204"/>
  <c r="Q204"/>
  <c r="K204"/>
  <c r="E204"/>
  <c r="W200"/>
  <c r="Q200"/>
  <c r="K200"/>
  <c r="E200"/>
  <c r="W196"/>
  <c r="Q196"/>
  <c r="K196"/>
  <c r="E196"/>
  <c r="AJ183"/>
  <c r="AA181"/>
  <c r="Z181"/>
  <c r="Y181"/>
  <c r="X181"/>
  <c r="W181"/>
  <c r="U181"/>
  <c r="T181"/>
  <c r="S181"/>
  <c r="R181"/>
  <c r="Q181"/>
  <c r="O181"/>
  <c r="N181"/>
  <c r="M181"/>
  <c r="L181"/>
  <c r="K181"/>
  <c r="I181"/>
  <c r="H181"/>
  <c r="G181"/>
  <c r="F181"/>
  <c r="E181"/>
  <c r="W178"/>
  <c r="Q178"/>
  <c r="K178"/>
  <c r="E178"/>
  <c r="W174"/>
  <c r="Q174"/>
  <c r="K174"/>
  <c r="E174"/>
  <c r="W170"/>
  <c r="Q170"/>
  <c r="K170"/>
  <c r="E170"/>
  <c r="W166"/>
  <c r="Q166"/>
  <c r="K166"/>
  <c r="E166"/>
  <c r="W162"/>
  <c r="Q162"/>
  <c r="K162"/>
  <c r="E162"/>
  <c r="W158"/>
  <c r="Q158"/>
  <c r="K158"/>
  <c r="E158"/>
  <c r="W154"/>
  <c r="Q154"/>
  <c r="K154"/>
  <c r="E154"/>
  <c r="W150"/>
  <c r="Q150"/>
  <c r="K150"/>
  <c r="E150"/>
  <c r="AJ137"/>
  <c r="X135"/>
  <c r="Y135"/>
  <c r="Z135"/>
  <c r="AA135"/>
  <c r="W135"/>
  <c r="R135"/>
  <c r="S135"/>
  <c r="T135"/>
  <c r="U135"/>
  <c r="Q135"/>
  <c r="L135"/>
  <c r="M135"/>
  <c r="N135"/>
  <c r="O135"/>
  <c r="K135"/>
  <c r="F135"/>
  <c r="G135"/>
  <c r="H135"/>
  <c r="I135"/>
  <c r="E135"/>
  <c r="W132"/>
  <c r="Q132"/>
  <c r="K132"/>
  <c r="E132"/>
  <c r="W128"/>
  <c r="Q128"/>
  <c r="K128"/>
  <c r="E128"/>
  <c r="W124"/>
  <c r="Q124"/>
  <c r="K124"/>
  <c r="E124"/>
  <c r="W120"/>
  <c r="Q120"/>
  <c r="K120"/>
  <c r="E120"/>
  <c r="W116"/>
  <c r="Q116"/>
  <c r="K116"/>
  <c r="E116"/>
  <c r="W112"/>
  <c r="Q112"/>
  <c r="K112"/>
  <c r="E112"/>
  <c r="W108"/>
  <c r="Q108"/>
  <c r="K108"/>
  <c r="E108"/>
  <c r="W104"/>
  <c r="Q104"/>
  <c r="K104"/>
  <c r="E104"/>
  <c r="AJ91"/>
  <c r="W86"/>
  <c r="Q86"/>
  <c r="K86"/>
  <c r="E86"/>
  <c r="W81"/>
  <c r="AC69"/>
  <c r="AA71"/>
  <c r="Y71"/>
  <c r="X71"/>
  <c r="W71"/>
  <c r="U71"/>
  <c r="S71"/>
  <c r="R71"/>
  <c r="Q71"/>
  <c r="O71"/>
  <c r="N71"/>
  <c r="M71"/>
  <c r="L71"/>
  <c r="K71"/>
  <c r="F71"/>
  <c r="G71"/>
  <c r="I71"/>
  <c r="E71"/>
  <c r="AC52"/>
  <c r="AC45"/>
  <c r="AC39"/>
  <c r="AC40"/>
  <c r="AC41"/>
  <c r="AC42"/>
  <c r="AC43"/>
  <c r="AC38"/>
  <c r="AC25"/>
  <c r="AC35" s="1"/>
  <c r="AC18"/>
  <c r="AC16"/>
  <c r="AC53"/>
  <c r="AC54"/>
  <c r="AC55"/>
  <c r="AC56"/>
  <c r="AC57"/>
  <c r="AC59"/>
  <c r="AA61"/>
  <c r="Z61"/>
  <c r="Y61"/>
  <c r="X61"/>
  <c r="W61"/>
  <c r="U61"/>
  <c r="T61"/>
  <c r="S61"/>
  <c r="R61"/>
  <c r="Q61"/>
  <c r="O61"/>
  <c r="N61"/>
  <c r="M61"/>
  <c r="L61"/>
  <c r="K61"/>
  <c r="F61"/>
  <c r="G61"/>
  <c r="I61"/>
  <c r="E61"/>
  <c r="AA47"/>
  <c r="Z47"/>
  <c r="Y47"/>
  <c r="X47"/>
  <c r="W47"/>
  <c r="U47"/>
  <c r="T47"/>
  <c r="S47"/>
  <c r="R47"/>
  <c r="Q47"/>
  <c r="O47"/>
  <c r="N47"/>
  <c r="M47"/>
  <c r="L47"/>
  <c r="K47"/>
  <c r="F47"/>
  <c r="G47"/>
  <c r="H47"/>
  <c r="I47"/>
  <c r="E47"/>
  <c r="Z33"/>
  <c r="R33"/>
  <c r="S33"/>
  <c r="T33"/>
  <c r="U33"/>
  <c r="Q33"/>
  <c r="L33"/>
  <c r="M33"/>
  <c r="N33"/>
  <c r="O33"/>
  <c r="K33"/>
  <c r="H33"/>
  <c r="Y8" i="4"/>
  <c r="AS9"/>
  <c r="AS10"/>
  <c r="AS11"/>
  <c r="AS12"/>
  <c r="AS13"/>
  <c r="AS14"/>
  <c r="AS15"/>
  <c r="AS8"/>
  <c r="AK9"/>
  <c r="AU9" s="1"/>
  <c r="AK10"/>
  <c r="AU10" s="1"/>
  <c r="AK11"/>
  <c r="AK12"/>
  <c r="AU12" s="1"/>
  <c r="AK13"/>
  <c r="AK14"/>
  <c r="AU14" s="1"/>
  <c r="AK15"/>
  <c r="AU15" s="1"/>
  <c r="AK8"/>
  <c r="X20" i="2"/>
  <c r="Y20"/>
  <c r="Z20"/>
  <c r="AA20"/>
  <c r="W20"/>
  <c r="R20"/>
  <c r="S20"/>
  <c r="T20"/>
  <c r="U20"/>
  <c r="Q20"/>
  <c r="L20"/>
  <c r="M20"/>
  <c r="N20"/>
  <c r="O20"/>
  <c r="K20"/>
  <c r="F20"/>
  <c r="G20"/>
  <c r="H20"/>
  <c r="I20"/>
  <c r="E20"/>
  <c r="W13"/>
  <c r="Q13"/>
  <c r="K13"/>
  <c r="E13"/>
  <c r="AN17" i="4"/>
  <c r="AO17"/>
  <c r="AP17"/>
  <c r="AQ17"/>
  <c r="AF17"/>
  <c r="AG17"/>
  <c r="AH17"/>
  <c r="AI17"/>
  <c r="AE17"/>
  <c r="T17"/>
  <c r="U17"/>
  <c r="V17"/>
  <c r="W17"/>
  <c r="S17"/>
  <c r="L17"/>
  <c r="N17"/>
  <c r="O17"/>
  <c r="K17"/>
  <c r="D17"/>
  <c r="E17"/>
  <c r="F17"/>
  <c r="G17"/>
  <c r="C17"/>
  <c r="AW19"/>
  <c r="AM17"/>
  <c r="AU13" l="1"/>
  <c r="AA15"/>
  <c r="AA14"/>
  <c r="AA13"/>
  <c r="AA8"/>
  <c r="E63" i="2"/>
  <c r="K63"/>
  <c r="Q63"/>
  <c r="W63"/>
  <c r="AA12" i="4"/>
  <c r="I19"/>
  <c r="AU11"/>
  <c r="AU8"/>
  <c r="AA10"/>
  <c r="AA11"/>
  <c r="E81" i="2"/>
  <c r="AC128"/>
  <c r="AH128" s="1"/>
  <c r="AC63"/>
  <c r="AH63" s="1"/>
  <c r="AC204"/>
  <c r="AH204" s="1"/>
  <c r="AC158"/>
  <c r="AH158" s="1"/>
  <c r="K81"/>
  <c r="AC132"/>
  <c r="AH132" s="1"/>
  <c r="AC220"/>
  <c r="AH220" s="1"/>
  <c r="AC162"/>
  <c r="AH162" s="1"/>
  <c r="AM19" i="4"/>
  <c r="AS19"/>
  <c r="E22" i="2"/>
  <c r="Q81"/>
  <c r="Y89"/>
  <c r="AC154"/>
  <c r="AH154" s="1"/>
  <c r="AC200"/>
  <c r="AH200" s="1"/>
  <c r="Q22"/>
  <c r="I89"/>
  <c r="AC124"/>
  <c r="AH124" s="1"/>
  <c r="AC166"/>
  <c r="AH166" s="1"/>
  <c r="AC174"/>
  <c r="AH174" s="1"/>
  <c r="AC254"/>
  <c r="AH254" s="1"/>
  <c r="AC270"/>
  <c r="AH270" s="1"/>
  <c r="M89"/>
  <c r="AC104"/>
  <c r="AH104" s="1"/>
  <c r="AC178"/>
  <c r="AH178" s="1"/>
  <c r="AC86"/>
  <c r="AH86" s="1"/>
  <c r="AC208"/>
  <c r="AH208" s="1"/>
  <c r="AC216"/>
  <c r="AH216" s="1"/>
  <c r="L89"/>
  <c r="E49"/>
  <c r="G89"/>
  <c r="O89"/>
  <c r="AA89"/>
  <c r="X89"/>
  <c r="W89"/>
  <c r="F89"/>
  <c r="N89"/>
  <c r="H71"/>
  <c r="H89" s="1"/>
  <c r="Z71"/>
  <c r="Z89" s="1"/>
  <c r="AC68"/>
  <c r="K89"/>
  <c r="AC116"/>
  <c r="AH116" s="1"/>
  <c r="W229"/>
  <c r="Q137"/>
  <c r="AC266"/>
  <c r="AH266" s="1"/>
  <c r="AH13"/>
  <c r="E89"/>
  <c r="AC250"/>
  <c r="AH250" s="1"/>
  <c r="W275"/>
  <c r="E229"/>
  <c r="Q275"/>
  <c r="AC258"/>
  <c r="AH258" s="1"/>
  <c r="E275"/>
  <c r="AC150"/>
  <c r="AH150" s="1"/>
  <c r="AC170"/>
  <c r="AH170" s="1"/>
  <c r="E183"/>
  <c r="AC212"/>
  <c r="AH212" s="1"/>
  <c r="K229"/>
  <c r="W183"/>
  <c r="AC224"/>
  <c r="AH224" s="1"/>
  <c r="E137"/>
  <c r="Q183"/>
  <c r="AC242"/>
  <c r="AH242" s="1"/>
  <c r="W137"/>
  <c r="K183"/>
  <c r="AC196"/>
  <c r="AH196" s="1"/>
  <c r="Q229"/>
  <c r="AC246"/>
  <c r="AH246" s="1"/>
  <c r="AC262"/>
  <c r="AH262" s="1"/>
  <c r="K275"/>
  <c r="AA9" i="4"/>
  <c r="Q19"/>
  <c r="AC108" i="2"/>
  <c r="AH108" s="1"/>
  <c r="AC112"/>
  <c r="AH112" s="1"/>
  <c r="K137"/>
  <c r="AC120"/>
  <c r="AH120" s="1"/>
  <c r="Q35"/>
  <c r="K49"/>
  <c r="E35"/>
  <c r="W22"/>
  <c r="W35"/>
  <c r="AH35"/>
  <c r="Q73"/>
  <c r="Q49"/>
  <c r="K73"/>
  <c r="K22"/>
  <c r="K35"/>
  <c r="W49"/>
  <c r="C19" i="4"/>
  <c r="S19"/>
  <c r="AK19"/>
  <c r="AE19"/>
  <c r="M17"/>
  <c r="K19" s="1"/>
  <c r="Y19"/>
  <c r="AC81" i="2" l="1"/>
  <c r="AH81" s="1"/>
  <c r="AU19" i="4"/>
  <c r="AA19"/>
  <c r="AH229" i="2"/>
  <c r="AC275"/>
  <c r="W73"/>
  <c r="AC137"/>
  <c r="AH183"/>
  <c r="AH275"/>
  <c r="AC49"/>
  <c r="AH49" s="1"/>
  <c r="Q91"/>
  <c r="AC91" s="1"/>
  <c r="K91"/>
  <c r="W91"/>
  <c r="E91"/>
  <c r="E73"/>
  <c r="AC183"/>
  <c r="AC229"/>
  <c r="AH137"/>
  <c r="AC22"/>
  <c r="AH22" s="1"/>
  <c r="AC73" l="1"/>
  <c r="AH73" s="1"/>
  <c r="AH91" s="1"/>
</calcChain>
</file>

<file path=xl/sharedStrings.xml><?xml version="1.0" encoding="utf-8"?>
<sst xmlns="http://schemas.openxmlformats.org/spreadsheetml/2006/main" count="216" uniqueCount="47">
  <si>
    <t>LEVEL 04</t>
  </si>
  <si>
    <t>LEVEL 03</t>
  </si>
  <si>
    <t>LEVEL 02</t>
  </si>
  <si>
    <t>LEVEL 01</t>
  </si>
  <si>
    <t>Net Assignable</t>
  </si>
  <si>
    <t>Nonassignable Area</t>
  </si>
  <si>
    <t>Retail &amp; Services</t>
  </si>
  <si>
    <t>Technopark</t>
  </si>
  <si>
    <t>Gallery</t>
  </si>
  <si>
    <t>Carpark</t>
  </si>
  <si>
    <t>TOTAL</t>
  </si>
  <si>
    <t xml:space="preserve">LEVEL Mezzanine </t>
  </si>
  <si>
    <t>Circulation Area</t>
  </si>
  <si>
    <t>Mechanical Area</t>
  </si>
  <si>
    <t>Building Services Area</t>
  </si>
  <si>
    <t>Support</t>
  </si>
  <si>
    <t>BASEMENT -1</t>
  </si>
  <si>
    <t>BASEMENT -2</t>
  </si>
  <si>
    <t>BASEMENT -3</t>
  </si>
  <si>
    <t>Gallery Retail</t>
  </si>
  <si>
    <t>Generic Labs</t>
  </si>
  <si>
    <t>Vivarium</t>
  </si>
  <si>
    <t>Imaging CUC</t>
  </si>
  <si>
    <t>Characterization CUC</t>
  </si>
  <si>
    <t>Fabrication CUC</t>
  </si>
  <si>
    <t>Life Science CUC</t>
  </si>
  <si>
    <t>LEVEL 1M</t>
  </si>
  <si>
    <t>BASEMENT 2</t>
  </si>
  <si>
    <t>BASEMENT 3</t>
  </si>
  <si>
    <t>BASEMENT 1</t>
  </si>
  <si>
    <t>Gross Area FICM</t>
  </si>
  <si>
    <t>Structural Area + Facades</t>
  </si>
  <si>
    <t>TOTAL NET AREAS</t>
  </si>
  <si>
    <t>Technopark Catering</t>
  </si>
  <si>
    <t>Building Band</t>
  </si>
  <si>
    <t>3'</t>
  </si>
  <si>
    <t>3''</t>
  </si>
  <si>
    <t>BUILDING</t>
  </si>
  <si>
    <t>Logistic</t>
  </si>
  <si>
    <t>NET Assignable</t>
  </si>
  <si>
    <t>TOTAL INTERNAL AREAS</t>
  </si>
  <si>
    <t>RISERS NODES</t>
  </si>
  <si>
    <t>RISERS LABS</t>
  </si>
  <si>
    <t>TAX Office</t>
  </si>
  <si>
    <t>Conference Center</t>
  </si>
  <si>
    <t>FICM AREA CALCULATION TABLE / PBD</t>
  </si>
  <si>
    <t>SNIP GROSS AREA CALCULATION TABLE  /  PBD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</si>
</sst>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7375E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9FF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BEBE7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Up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07">
    <xf numFmtId="0" fontId="0" fillId="0" borderId="0" xfId="0"/>
    <xf numFmtId="2" fontId="0" fillId="0" borderId="0" xfId="0" applyNumberFormat="1"/>
    <xf numFmtId="0" fontId="0" fillId="0" borderId="2" xfId="0" applyBorder="1"/>
    <xf numFmtId="3" fontId="0" fillId="0" borderId="0" xfId="0" applyNumberFormat="1"/>
    <xf numFmtId="3" fontId="0" fillId="0" borderId="2" xfId="0" applyNumberFormat="1" applyBorder="1"/>
    <xf numFmtId="0" fontId="0" fillId="0" borderId="0" xfId="0" applyAlignment="1">
      <alignment horizontal="left"/>
    </xf>
    <xf numFmtId="0" fontId="0" fillId="0" borderId="0" xfId="0" applyBorder="1"/>
    <xf numFmtId="3" fontId="2" fillId="0" borderId="2" xfId="0" applyNumberFormat="1" applyFont="1" applyBorder="1" applyAlignment="1">
      <alignment wrapText="1"/>
    </xf>
    <xf numFmtId="3" fontId="3" fillId="0" borderId="2" xfId="0" applyNumberFormat="1" applyFont="1" applyBorder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2" fontId="3" fillId="0" borderId="0" xfId="0" applyNumberFormat="1" applyFont="1" applyBorder="1"/>
    <xf numFmtId="3" fontId="3" fillId="0" borderId="2" xfId="0" applyNumberFormat="1" applyFont="1" applyBorder="1"/>
    <xf numFmtId="3" fontId="3" fillId="0" borderId="6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3" fontId="5" fillId="0" borderId="0" xfId="0" applyNumberFormat="1" applyFont="1"/>
    <xf numFmtId="3" fontId="3" fillId="0" borderId="0" xfId="0" applyNumberFormat="1" applyFont="1"/>
    <xf numFmtId="3" fontId="3" fillId="0" borderId="0" xfId="0" applyNumberFormat="1" applyFont="1" applyBorder="1"/>
    <xf numFmtId="3" fontId="3" fillId="0" borderId="6" xfId="0" applyNumberFormat="1" applyFont="1" applyBorder="1"/>
    <xf numFmtId="0" fontId="3" fillId="0" borderId="0" xfId="0" applyFont="1" applyBorder="1" applyAlignment="1"/>
    <xf numFmtId="3" fontId="5" fillId="0" borderId="0" xfId="0" applyNumberFormat="1" applyFont="1" applyBorder="1"/>
    <xf numFmtId="0" fontId="6" fillId="0" borderId="0" xfId="0" applyFont="1"/>
    <xf numFmtId="3" fontId="0" fillId="0" borderId="0" xfId="0" applyNumberFormat="1" applyBorder="1"/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3" fontId="0" fillId="0" borderId="6" xfId="0" applyNumberFormat="1" applyFill="1" applyBorder="1"/>
    <xf numFmtId="3" fontId="0" fillId="0" borderId="0" xfId="0" applyNumberFormat="1" applyFill="1" applyBorder="1"/>
    <xf numFmtId="0" fontId="0" fillId="0" borderId="0" xfId="0" applyFill="1" applyBorder="1"/>
    <xf numFmtId="3" fontId="7" fillId="0" borderId="0" xfId="0" applyNumberFormat="1" applyFont="1" applyFill="1" applyBorder="1"/>
    <xf numFmtId="0" fontId="0" fillId="0" borderId="0" xfId="0" applyFill="1" applyBorder="1" applyAlignment="1">
      <alignment wrapText="1"/>
    </xf>
    <xf numFmtId="0" fontId="0" fillId="0" borderId="0" xfId="0" applyFont="1" applyFill="1" applyBorder="1"/>
    <xf numFmtId="0" fontId="7" fillId="0" borderId="0" xfId="0" applyFont="1" applyFill="1" applyBorder="1" applyAlignment="1"/>
    <xf numFmtId="0" fontId="7" fillId="0" borderId="0" xfId="0" applyFont="1" applyFill="1" applyBorder="1"/>
    <xf numFmtId="0" fontId="0" fillId="0" borderId="0" xfId="0" applyFont="1" applyFill="1" applyBorder="1" applyAlignment="1"/>
    <xf numFmtId="0" fontId="1" fillId="0" borderId="0" xfId="0" applyFont="1" applyFill="1" applyBorder="1"/>
    <xf numFmtId="3" fontId="3" fillId="0" borderId="0" xfId="0" applyNumberFormat="1" applyFont="1" applyFill="1" applyBorder="1" applyAlignment="1">
      <alignment wrapText="1"/>
    </xf>
    <xf numFmtId="3" fontId="0" fillId="0" borderId="7" xfId="0" applyNumberFormat="1" applyFill="1" applyBorder="1"/>
    <xf numFmtId="3" fontId="3" fillId="0" borderId="0" xfId="0" applyNumberFormat="1" applyFont="1" applyFill="1" applyBorder="1"/>
    <xf numFmtId="0" fontId="3" fillId="0" borderId="2" xfId="0" applyFont="1" applyBorder="1"/>
    <xf numFmtId="3" fontId="3" fillId="0" borderId="5" xfId="0" applyNumberFormat="1" applyFont="1" applyBorder="1"/>
    <xf numFmtId="3" fontId="3" fillId="0" borderId="5" xfId="0" applyNumberFormat="1" applyFont="1" applyBorder="1" applyAlignment="1">
      <alignment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wrapText="1"/>
    </xf>
    <xf numFmtId="3" fontId="3" fillId="0" borderId="6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3" fontId="3" fillId="0" borderId="6" xfId="0" applyNumberFormat="1" applyFont="1" applyFill="1" applyBorder="1"/>
    <xf numFmtId="0" fontId="3" fillId="8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/>
    <xf numFmtId="3" fontId="4" fillId="0" borderId="2" xfId="0" applyNumberFormat="1" applyFont="1" applyBorder="1" applyAlignment="1">
      <alignment wrapText="1"/>
    </xf>
    <xf numFmtId="3" fontId="4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3" fontId="4" fillId="0" borderId="0" xfId="0" applyNumberFormat="1" applyFont="1"/>
    <xf numFmtId="3" fontId="4" fillId="0" borderId="0" xfId="0" applyNumberFormat="1" applyFont="1" applyFill="1" applyBorder="1"/>
    <xf numFmtId="3" fontId="4" fillId="0" borderId="0" xfId="0" applyNumberFormat="1" applyFont="1" applyBorder="1"/>
    <xf numFmtId="0" fontId="1" fillId="0" borderId="0" xfId="0" applyFont="1"/>
    <xf numFmtId="0" fontId="3" fillId="0" borderId="12" xfId="0" applyFont="1" applyBorder="1"/>
    <xf numFmtId="3" fontId="3" fillId="0" borderId="12" xfId="0" applyNumberFormat="1" applyFont="1" applyBorder="1"/>
    <xf numFmtId="3" fontId="3" fillId="0" borderId="12" xfId="0" applyNumberFormat="1" applyFont="1" applyBorder="1" applyAlignment="1">
      <alignment wrapText="1"/>
    </xf>
    <xf numFmtId="3" fontId="4" fillId="0" borderId="12" xfId="0" applyNumberFormat="1" applyFont="1" applyBorder="1" applyAlignment="1">
      <alignment wrapText="1"/>
    </xf>
    <xf numFmtId="0" fontId="3" fillId="0" borderId="13" xfId="0" applyFont="1" applyBorder="1"/>
    <xf numFmtId="3" fontId="3" fillId="0" borderId="13" xfId="0" applyNumberFormat="1" applyFont="1" applyBorder="1"/>
    <xf numFmtId="3" fontId="3" fillId="0" borderId="13" xfId="0" applyNumberFormat="1" applyFont="1" applyBorder="1" applyAlignment="1">
      <alignment wrapText="1"/>
    </xf>
    <xf numFmtId="3" fontId="4" fillId="0" borderId="13" xfId="0" applyNumberFormat="1" applyFont="1" applyBorder="1" applyAlignment="1">
      <alignment wrapText="1"/>
    </xf>
    <xf numFmtId="3" fontId="3" fillId="0" borderId="7" xfId="0" applyNumberFormat="1" applyFont="1" applyBorder="1" applyAlignment="1">
      <alignment wrapText="1"/>
    </xf>
    <xf numFmtId="3" fontId="4" fillId="8" borderId="1" xfId="0" applyNumberFormat="1" applyFont="1" applyFill="1" applyBorder="1" applyAlignment="1">
      <alignment wrapText="1"/>
    </xf>
    <xf numFmtId="0" fontId="4" fillId="0" borderId="0" xfId="0" applyFont="1" applyBorder="1" applyAlignment="1">
      <alignment horizontal="left"/>
    </xf>
    <xf numFmtId="3" fontId="4" fillId="0" borderId="0" xfId="0" applyNumberFormat="1" applyFont="1" applyFill="1" applyBorder="1" applyAlignment="1">
      <alignment wrapText="1"/>
    </xf>
    <xf numFmtId="3" fontId="3" fillId="0" borderId="2" xfId="0" applyNumberFormat="1" applyFont="1" applyFill="1" applyBorder="1"/>
    <xf numFmtId="0" fontId="3" fillId="0" borderId="2" xfId="0" applyFont="1" applyFill="1" applyBorder="1"/>
    <xf numFmtId="0" fontId="0" fillId="0" borderId="2" xfId="0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3" fontId="4" fillId="0" borderId="23" xfId="0" applyNumberFormat="1" applyFont="1" applyBorder="1" applyAlignment="1">
      <alignment wrapText="1"/>
    </xf>
    <xf numFmtId="0" fontId="4" fillId="0" borderId="1" xfId="0" applyFont="1" applyBorder="1"/>
    <xf numFmtId="3" fontId="3" fillId="0" borderId="9" xfId="0" applyNumberFormat="1" applyFont="1" applyBorder="1" applyAlignment="1">
      <alignment wrapText="1"/>
    </xf>
    <xf numFmtId="0" fontId="4" fillId="0" borderId="0" xfId="0" applyFont="1" applyBorder="1" applyAlignment="1"/>
    <xf numFmtId="0" fontId="4" fillId="0" borderId="8" xfId="0" applyFont="1" applyBorder="1" applyAlignment="1">
      <alignment horizontal="center"/>
    </xf>
    <xf numFmtId="0" fontId="0" fillId="0" borderId="6" xfId="0" applyBorder="1"/>
    <xf numFmtId="0" fontId="0" fillId="0" borderId="0" xfId="0" applyBorder="1" applyAlignment="1">
      <alignment horizontal="center"/>
    </xf>
    <xf numFmtId="3" fontId="0" fillId="0" borderId="6" xfId="0" applyNumberFormat="1" applyBorder="1"/>
    <xf numFmtId="3" fontId="2" fillId="0" borderId="6" xfId="0" applyNumberFormat="1" applyFont="1" applyBorder="1" applyAlignment="1">
      <alignment wrapText="1"/>
    </xf>
    <xf numFmtId="3" fontId="0" fillId="0" borderId="9" xfId="0" applyNumberFormat="1" applyFill="1" applyBorder="1"/>
    <xf numFmtId="0" fontId="0" fillId="0" borderId="1" xfId="0" applyBorder="1"/>
    <xf numFmtId="0" fontId="0" fillId="0" borderId="1" xfId="0" applyBorder="1" applyAlignment="1"/>
    <xf numFmtId="0" fontId="0" fillId="5" borderId="1" xfId="0" applyFill="1" applyBorder="1"/>
    <xf numFmtId="0" fontId="1" fillId="0" borderId="0" xfId="0" applyFont="1" applyFill="1" applyBorder="1" applyAlignment="1">
      <alignment horizontal="center"/>
    </xf>
    <xf numFmtId="3" fontId="0" fillId="0" borderId="0" xfId="0" applyNumberFormat="1" applyFill="1" applyBorder="1" applyAlignment="1"/>
    <xf numFmtId="0" fontId="4" fillId="0" borderId="0" xfId="0" applyFont="1" applyBorder="1"/>
    <xf numFmtId="3" fontId="4" fillId="8" borderId="2" xfId="0" applyNumberFormat="1" applyFont="1" applyFill="1" applyBorder="1" applyAlignment="1">
      <alignment wrapText="1"/>
    </xf>
    <xf numFmtId="0" fontId="1" fillId="0" borderId="0" xfId="0" applyFont="1" applyBorder="1"/>
    <xf numFmtId="3" fontId="3" fillId="8" borderId="2" xfId="0" applyNumberFormat="1" applyFont="1" applyFill="1" applyBorder="1" applyAlignment="1">
      <alignment wrapText="1"/>
    </xf>
    <xf numFmtId="3" fontId="4" fillId="9" borderId="1" xfId="0" applyNumberFormat="1" applyFont="1" applyFill="1" applyBorder="1" applyAlignment="1">
      <alignment wrapText="1"/>
    </xf>
    <xf numFmtId="3" fontId="4" fillId="9" borderId="1" xfId="0" applyNumberFormat="1" applyFont="1" applyFill="1" applyBorder="1"/>
    <xf numFmtId="3" fontId="3" fillId="9" borderId="1" xfId="0" applyNumberFormat="1" applyFont="1" applyFill="1" applyBorder="1"/>
    <xf numFmtId="0" fontId="0" fillId="0" borderId="0" xfId="0" applyBorder="1" applyAlignment="1">
      <alignment horizontal="left"/>
    </xf>
    <xf numFmtId="3" fontId="3" fillId="0" borderId="5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Fill="1" applyBorder="1" applyAlignment="1">
      <alignment horizontal="left"/>
    </xf>
    <xf numFmtId="2" fontId="3" fillId="0" borderId="0" xfId="0" applyNumberFormat="1" applyFont="1" applyFill="1" applyBorder="1"/>
    <xf numFmtId="3" fontId="3" fillId="0" borderId="5" xfId="0" applyNumberFormat="1" applyFont="1" applyFill="1" applyBorder="1"/>
    <xf numFmtId="0" fontId="3" fillId="0" borderId="15" xfId="0" applyFont="1" applyBorder="1"/>
    <xf numFmtId="0" fontId="3" fillId="0" borderId="18" xfId="0" applyFont="1" applyBorder="1"/>
    <xf numFmtId="3" fontId="4" fillId="0" borderId="13" xfId="0" applyNumberFormat="1" applyFont="1" applyFill="1" applyBorder="1" applyAlignment="1">
      <alignment wrapText="1"/>
    </xf>
    <xf numFmtId="3" fontId="3" fillId="0" borderId="13" xfId="0" applyNumberFormat="1" applyFont="1" applyFill="1" applyBorder="1" applyAlignment="1">
      <alignment wrapText="1"/>
    </xf>
    <xf numFmtId="0" fontId="3" fillId="0" borderId="18" xfId="0" applyFont="1" applyFill="1" applyBorder="1" applyAlignment="1">
      <alignment horizontal="center" wrapText="1"/>
    </xf>
    <xf numFmtId="0" fontId="0" fillId="0" borderId="0" xfId="0" applyFill="1"/>
    <xf numFmtId="3" fontId="4" fillId="0" borderId="12" xfId="0" applyNumberFormat="1" applyFont="1" applyFill="1" applyBorder="1" applyAlignment="1">
      <alignment wrapText="1"/>
    </xf>
    <xf numFmtId="3" fontId="3" fillId="0" borderId="12" xfId="0" applyNumberFormat="1" applyFont="1" applyFill="1" applyBorder="1" applyAlignment="1">
      <alignment wrapText="1"/>
    </xf>
    <xf numFmtId="0" fontId="3" fillId="0" borderId="15" xfId="0" applyFont="1" applyFill="1" applyBorder="1" applyAlignment="1">
      <alignment horizontal="center" wrapText="1"/>
    </xf>
    <xf numFmtId="3" fontId="0" fillId="0" borderId="9" xfId="0" applyNumberFormat="1" applyBorder="1"/>
    <xf numFmtId="0" fontId="1" fillId="0" borderId="1" xfId="0" applyFont="1" applyBorder="1" applyAlignment="1">
      <alignment horizontal="center"/>
    </xf>
    <xf numFmtId="3" fontId="0" fillId="8" borderId="1" xfId="0" applyNumberFormat="1" applyFill="1" applyBorder="1"/>
    <xf numFmtId="3" fontId="0" fillId="8" borderId="2" xfId="0" applyNumberFormat="1" applyFill="1" applyBorder="1"/>
    <xf numFmtId="3" fontId="0" fillId="9" borderId="1" xfId="0" applyNumberFormat="1" applyFill="1" applyBorder="1"/>
    <xf numFmtId="0" fontId="3" fillId="0" borderId="15" xfId="0" applyFont="1" applyFill="1" applyBorder="1"/>
    <xf numFmtId="0" fontId="3" fillId="0" borderId="18" xfId="0" applyFont="1" applyFill="1" applyBorder="1"/>
    <xf numFmtId="0" fontId="9" fillId="0" borderId="0" xfId="0" applyFont="1"/>
    <xf numFmtId="3" fontId="0" fillId="0" borderId="0" xfId="0" applyNumberFormat="1" applyFill="1"/>
    <xf numFmtId="3" fontId="0" fillId="0" borderId="7" xfId="0" applyNumberFormat="1" applyBorder="1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3" fontId="3" fillId="10" borderId="2" xfId="0" applyNumberFormat="1" applyFont="1" applyFill="1" applyBorder="1"/>
    <xf numFmtId="0" fontId="1" fillId="0" borderId="1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0" xfId="0" applyFont="1" applyAlignment="1"/>
    <xf numFmtId="0" fontId="1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3" fontId="0" fillId="9" borderId="20" xfId="0" applyNumberFormat="1" applyFill="1" applyBorder="1" applyAlignment="1"/>
    <xf numFmtId="3" fontId="0" fillId="9" borderId="21" xfId="0" applyNumberFormat="1" applyFill="1" applyBorder="1" applyAlignment="1"/>
    <xf numFmtId="3" fontId="0" fillId="9" borderId="22" xfId="0" applyNumberFormat="1" applyFill="1" applyBorder="1" applyAlignment="1"/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7" borderId="22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3" borderId="24" xfId="0" applyFont="1" applyFill="1" applyBorder="1" applyAlignment="1"/>
    <xf numFmtId="0" fontId="0" fillId="0" borderId="25" xfId="0" applyBorder="1" applyAlignment="1"/>
    <xf numFmtId="0" fontId="0" fillId="0" borderId="26" xfId="0" applyBorder="1" applyAlignment="1"/>
    <xf numFmtId="0" fontId="1" fillId="0" borderId="1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11" xfId="0" applyBorder="1" applyAlignment="1">
      <alignment vertical="center"/>
    </xf>
    <xf numFmtId="3" fontId="4" fillId="8" borderId="3" xfId="0" applyNumberFormat="1" applyFont="1" applyFill="1" applyBorder="1" applyAlignment="1">
      <alignment wrapText="1"/>
    </xf>
    <xf numFmtId="3" fontId="4" fillId="8" borderId="4" xfId="0" applyNumberFormat="1" applyFont="1" applyFill="1" applyBorder="1" applyAlignment="1">
      <alignment wrapText="1"/>
    </xf>
    <xf numFmtId="3" fontId="4" fillId="8" borderId="20" xfId="0" applyNumberFormat="1" applyFont="1" applyFill="1" applyBorder="1" applyAlignment="1">
      <alignment wrapText="1"/>
    </xf>
    <xf numFmtId="3" fontId="4" fillId="8" borderId="21" xfId="0" applyNumberFormat="1" applyFont="1" applyFill="1" applyBorder="1" applyAlignment="1">
      <alignment wrapText="1"/>
    </xf>
    <xf numFmtId="3" fontId="4" fillId="8" borderId="22" xfId="0" applyNumberFormat="1" applyFont="1" applyFill="1" applyBorder="1" applyAlignment="1">
      <alignment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3" fontId="4" fillId="9" borderId="20" xfId="0" applyNumberFormat="1" applyFont="1" applyFill="1" applyBorder="1" applyAlignment="1">
      <alignment wrapText="1"/>
    </xf>
    <xf numFmtId="3" fontId="4" fillId="9" borderId="21" xfId="0" applyNumberFormat="1" applyFont="1" applyFill="1" applyBorder="1" applyAlignment="1">
      <alignment wrapText="1"/>
    </xf>
    <xf numFmtId="3" fontId="4" fillId="9" borderId="22" xfId="0" applyNumberFormat="1" applyFont="1" applyFill="1" applyBorder="1" applyAlignment="1">
      <alignment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23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/>
    <xf numFmtId="0" fontId="8" fillId="3" borderId="5" xfId="0" applyFont="1" applyFill="1" applyBorder="1" applyAlignment="1"/>
    <xf numFmtId="0" fontId="9" fillId="0" borderId="5" xfId="0" applyFont="1" applyBorder="1" applyAlignment="1"/>
    <xf numFmtId="0" fontId="9" fillId="0" borderId="4" xfId="0" applyFont="1" applyBorder="1" applyAlignment="1"/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8" fillId="4" borderId="3" xfId="0" applyFont="1" applyFill="1" applyBorder="1" applyAlignment="1"/>
    <xf numFmtId="0" fontId="8" fillId="4" borderId="5" xfId="0" applyFont="1" applyFill="1" applyBorder="1" applyAlignment="1"/>
    <xf numFmtId="0" fontId="0" fillId="0" borderId="2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2" borderId="3" xfId="0" applyFont="1" applyFill="1" applyBorder="1" applyAlignment="1"/>
    <xf numFmtId="0" fontId="8" fillId="2" borderId="5" xfId="0" applyFont="1" applyFill="1" applyBorder="1" applyAlignment="1"/>
    <xf numFmtId="0" fontId="8" fillId="7" borderId="3" xfId="0" applyFont="1" applyFill="1" applyBorder="1" applyAlignment="1"/>
    <xf numFmtId="0" fontId="8" fillId="7" borderId="5" xfId="0" applyFont="1" applyFill="1" applyBorder="1" applyAlignment="1"/>
    <xf numFmtId="0" fontId="8" fillId="6" borderId="3" xfId="0" applyFont="1" applyFill="1" applyBorder="1" applyAlignment="1"/>
    <xf numFmtId="0" fontId="8" fillId="6" borderId="5" xfId="0" applyFont="1" applyFill="1" applyBorder="1" applyAlignment="1"/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ECFF"/>
      <color rgb="FFFFFF99"/>
      <color rgb="FFFFCCCC"/>
      <color rgb="FFFFFF66"/>
      <color rgb="FFFFCC66"/>
      <color rgb="FFBEBE7C"/>
      <color rgb="FF99FF33"/>
      <color rgb="FFCCFF99"/>
      <color rgb="FFFFCC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X26"/>
  <sheetViews>
    <sheetView view="pageLayout" zoomScaleNormal="100" zoomScaleSheetLayoutView="50" workbookViewId="0">
      <selection activeCell="M28" sqref="M28"/>
    </sheetView>
  </sheetViews>
  <sheetFormatPr defaultColWidth="9" defaultRowHeight="15"/>
  <cols>
    <col min="1" max="1" width="20.85546875" customWidth="1"/>
    <col min="2" max="2" width="1.7109375" customWidth="1"/>
    <col min="3" max="7" width="8.7109375" customWidth="1"/>
    <col min="8" max="8" width="2.7109375" style="6" customWidth="1"/>
    <col min="9" max="9" width="12.7109375" style="31" customWidth="1"/>
    <col min="10" max="10" width="2.7109375" style="6" customWidth="1"/>
    <col min="11" max="15" width="8.7109375" customWidth="1"/>
    <col min="16" max="16" width="2.7109375" style="6" customWidth="1"/>
    <col min="17" max="17" width="12.7109375" style="31" customWidth="1"/>
    <col min="18" max="18" width="2.7109375" style="6" customWidth="1"/>
    <col min="19" max="23" width="8.7109375" customWidth="1"/>
    <col min="24" max="24" width="2.42578125" style="31" customWidth="1"/>
    <col min="25" max="25" width="12.7109375" style="31" customWidth="1"/>
    <col min="26" max="26" width="2.7109375" style="31" customWidth="1"/>
    <col min="27" max="27" width="12.7109375" style="31" customWidth="1"/>
    <col min="28" max="28" width="4.7109375" style="31" customWidth="1"/>
    <col min="29" max="29" width="17.7109375" customWidth="1"/>
    <col min="30" max="30" width="2.7109375" style="31" customWidth="1"/>
    <col min="31" max="35" width="8.7109375" customWidth="1"/>
    <col min="36" max="36" width="2.7109375" style="110" customWidth="1"/>
    <col min="37" max="37" width="12.7109375" style="31" customWidth="1"/>
    <col min="38" max="38" width="2.7109375" style="31" customWidth="1"/>
    <col min="39" max="43" width="8.7109375" customWidth="1"/>
    <col min="44" max="44" width="4.7109375" style="31" customWidth="1"/>
    <col min="45" max="45" width="12.7109375" customWidth="1"/>
    <col min="46" max="46" width="2.7109375" style="31" customWidth="1"/>
    <col min="47" max="47" width="12.7109375" style="31" customWidth="1"/>
    <col min="48" max="48" width="18.7109375" style="31" customWidth="1"/>
    <col min="49" max="49" width="18.28515625" customWidth="1"/>
    <col min="50" max="50" width="21" customWidth="1"/>
  </cols>
  <sheetData>
    <row r="1" spans="1:50" ht="21">
      <c r="A1" s="130" t="s">
        <v>46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25"/>
    </row>
    <row r="3" spans="1:50" ht="15.75" thickBot="1"/>
    <row r="4" spans="1:50" ht="15.75" thickBot="1">
      <c r="C4" s="137" t="s">
        <v>7</v>
      </c>
      <c r="D4" s="138"/>
      <c r="E4" s="138"/>
      <c r="F4" s="138"/>
      <c r="G4" s="139"/>
      <c r="H4" s="38"/>
      <c r="I4" s="127" t="s">
        <v>10</v>
      </c>
      <c r="J4" s="38"/>
      <c r="K4" s="140" t="s">
        <v>44</v>
      </c>
      <c r="L4" s="141"/>
      <c r="M4" s="141"/>
      <c r="N4" s="141"/>
      <c r="O4" s="142"/>
      <c r="P4" s="38"/>
      <c r="Q4" s="127" t="s">
        <v>10</v>
      </c>
      <c r="R4" s="38"/>
      <c r="S4" s="143" t="s">
        <v>6</v>
      </c>
      <c r="T4" s="144"/>
      <c r="U4" s="144"/>
      <c r="V4" s="144"/>
      <c r="W4" s="145"/>
      <c r="X4" s="38"/>
      <c r="Y4" s="127" t="s">
        <v>10</v>
      </c>
      <c r="Z4" s="124"/>
      <c r="AA4" s="127" t="s">
        <v>10</v>
      </c>
      <c r="AB4" s="38"/>
      <c r="AD4" s="38"/>
      <c r="AE4" s="131" t="s">
        <v>8</v>
      </c>
      <c r="AF4" s="132"/>
      <c r="AG4" s="132"/>
      <c r="AH4" s="132"/>
      <c r="AI4" s="133"/>
      <c r="AJ4" s="90"/>
      <c r="AK4" s="127" t="s">
        <v>10</v>
      </c>
      <c r="AL4" s="38"/>
      <c r="AM4" s="146" t="s">
        <v>19</v>
      </c>
      <c r="AN4" s="147"/>
      <c r="AO4" s="147"/>
      <c r="AP4" s="147"/>
      <c r="AQ4" s="148"/>
      <c r="AR4" s="38"/>
      <c r="AS4" s="127" t="s">
        <v>10</v>
      </c>
      <c r="AT4" s="38"/>
      <c r="AU4" s="127" t="s">
        <v>10</v>
      </c>
      <c r="AV4" s="38"/>
      <c r="AW4" s="89" t="s">
        <v>9</v>
      </c>
    </row>
    <row r="5" spans="1:50" ht="15.75" thickBot="1">
      <c r="I5" s="128"/>
      <c r="Q5" s="128"/>
      <c r="Y5" s="128"/>
      <c r="Z5" s="125"/>
      <c r="AA5" s="128"/>
      <c r="AK5" s="128"/>
      <c r="AS5" s="128"/>
      <c r="AU5" s="128"/>
    </row>
    <row r="6" spans="1:50" ht="15.75" thickBot="1">
      <c r="A6" s="87" t="s">
        <v>37</v>
      </c>
      <c r="C6" s="115">
        <v>1</v>
      </c>
      <c r="D6" s="115">
        <v>2</v>
      </c>
      <c r="E6" s="115" t="s">
        <v>35</v>
      </c>
      <c r="F6" s="115" t="s">
        <v>36</v>
      </c>
      <c r="G6" s="115">
        <v>4</v>
      </c>
      <c r="H6" s="83"/>
      <c r="I6" s="129"/>
      <c r="J6" s="83"/>
      <c r="K6" s="115">
        <v>1</v>
      </c>
      <c r="L6" s="115">
        <v>2</v>
      </c>
      <c r="M6" s="115" t="s">
        <v>35</v>
      </c>
      <c r="N6" s="115" t="s">
        <v>36</v>
      </c>
      <c r="O6" s="115">
        <v>4</v>
      </c>
      <c r="Q6" s="129"/>
      <c r="S6" s="115">
        <v>1</v>
      </c>
      <c r="T6" s="115">
        <v>2</v>
      </c>
      <c r="U6" s="115" t="s">
        <v>35</v>
      </c>
      <c r="V6" s="115" t="s">
        <v>36</v>
      </c>
      <c r="W6" s="115">
        <v>4</v>
      </c>
      <c r="Y6" s="129"/>
      <c r="Z6" s="125"/>
      <c r="AA6" s="129"/>
      <c r="AC6" s="87" t="s">
        <v>37</v>
      </c>
      <c r="AE6" s="115">
        <v>1</v>
      </c>
      <c r="AF6" s="115">
        <v>2</v>
      </c>
      <c r="AG6" s="115" t="s">
        <v>35</v>
      </c>
      <c r="AH6" s="115" t="s">
        <v>36</v>
      </c>
      <c r="AI6" s="115">
        <v>4</v>
      </c>
      <c r="AJ6" s="90"/>
      <c r="AK6" s="129"/>
      <c r="AM6" s="115">
        <v>1</v>
      </c>
      <c r="AN6" s="115">
        <v>2</v>
      </c>
      <c r="AO6" s="115" t="s">
        <v>35</v>
      </c>
      <c r="AP6" s="115" t="s">
        <v>36</v>
      </c>
      <c r="AQ6" s="115">
        <v>4</v>
      </c>
      <c r="AS6" s="129"/>
      <c r="AU6" s="129"/>
    </row>
    <row r="7" spans="1:50" ht="15.75" thickBot="1">
      <c r="I7"/>
      <c r="Q7"/>
      <c r="Y7"/>
      <c r="Z7" s="110"/>
      <c r="AA7"/>
      <c r="AK7"/>
      <c r="AU7"/>
    </row>
    <row r="8" spans="1:50" ht="15.75" thickBot="1">
      <c r="A8" s="2" t="s">
        <v>0</v>
      </c>
      <c r="B8" s="1"/>
      <c r="C8" s="4">
        <v>3552</v>
      </c>
      <c r="D8" s="4">
        <v>3564</v>
      </c>
      <c r="E8" s="4">
        <v>6944</v>
      </c>
      <c r="F8" s="4"/>
      <c r="G8" s="4">
        <v>2517</v>
      </c>
      <c r="H8" s="84"/>
      <c r="I8" s="116">
        <f>SUM(C8:G8)</f>
        <v>16577</v>
      </c>
      <c r="J8" s="84"/>
      <c r="K8" s="4"/>
      <c r="L8" s="4"/>
      <c r="M8" s="4">
        <v>2516</v>
      </c>
      <c r="N8" s="4"/>
      <c r="O8" s="4"/>
      <c r="P8" s="84"/>
      <c r="Q8" s="116">
        <f>SUM(K8:O8)</f>
        <v>2516</v>
      </c>
      <c r="R8" s="84"/>
      <c r="S8" s="4"/>
      <c r="T8" s="4"/>
      <c r="U8" s="4">
        <v>279</v>
      </c>
      <c r="V8" s="4"/>
      <c r="W8" s="4">
        <v>410</v>
      </c>
      <c r="X8" s="40"/>
      <c r="Y8" s="116">
        <f>SUM(S8:W8)</f>
        <v>689</v>
      </c>
      <c r="Z8" s="30"/>
      <c r="AA8" s="118">
        <f>I8+Q8+Y8</f>
        <v>19782</v>
      </c>
      <c r="AB8" s="86"/>
      <c r="AC8" s="2" t="s">
        <v>0</v>
      </c>
      <c r="AD8" s="86"/>
      <c r="AE8" s="4"/>
      <c r="AF8" s="4"/>
      <c r="AG8" s="4">
        <v>317</v>
      </c>
      <c r="AH8" s="4"/>
      <c r="AI8" s="4">
        <v>166</v>
      </c>
      <c r="AJ8" s="29"/>
      <c r="AK8" s="116">
        <f>SUM(AE8:AI8)</f>
        <v>483</v>
      </c>
      <c r="AL8" s="29"/>
      <c r="AM8" s="4"/>
      <c r="AN8" s="4"/>
      <c r="AO8" s="4">
        <v>319</v>
      </c>
      <c r="AP8" s="4"/>
      <c r="AQ8" s="4">
        <v>168</v>
      </c>
      <c r="AR8" s="40"/>
      <c r="AS8" s="116">
        <f>SUM(AM8:AQ8)</f>
        <v>487</v>
      </c>
      <c r="AT8" s="30"/>
      <c r="AU8" s="118">
        <f>AK8+AS8</f>
        <v>970</v>
      </c>
      <c r="AV8" s="30"/>
      <c r="AW8" s="4">
        <v>319</v>
      </c>
    </row>
    <row r="9" spans="1:50" ht="15.75" thickBot="1">
      <c r="A9" s="2" t="s">
        <v>1</v>
      </c>
      <c r="B9" s="1"/>
      <c r="C9" s="4">
        <v>6756</v>
      </c>
      <c r="D9" s="4">
        <v>6623</v>
      </c>
      <c r="E9" s="4">
        <v>11054</v>
      </c>
      <c r="F9" s="4"/>
      <c r="G9" s="4">
        <v>5769</v>
      </c>
      <c r="H9" s="84"/>
      <c r="I9" s="116">
        <f t="shared" ref="I9:I15" si="0">SUM(C9:G9)</f>
        <v>30202</v>
      </c>
      <c r="J9" s="84"/>
      <c r="K9" s="4"/>
      <c r="L9" s="4"/>
      <c r="M9" s="4">
        <v>2502</v>
      </c>
      <c r="N9" s="4"/>
      <c r="O9" s="4"/>
      <c r="P9" s="84"/>
      <c r="Q9" s="116">
        <f t="shared" ref="Q9:Q15" si="1">SUM(K9:O9)</f>
        <v>2502</v>
      </c>
      <c r="R9" s="84"/>
      <c r="S9" s="4"/>
      <c r="T9" s="4"/>
      <c r="U9" s="4"/>
      <c r="V9" s="4"/>
      <c r="W9" s="4"/>
      <c r="X9" s="40"/>
      <c r="Y9" s="116">
        <f t="shared" ref="Y9:Y15" si="2">SUM(S9:W9)</f>
        <v>0</v>
      </c>
      <c r="Z9" s="30"/>
      <c r="AA9" s="118">
        <f t="shared" ref="AA9:AA15" si="3">I9+Q9+Y9</f>
        <v>32704</v>
      </c>
      <c r="AB9" s="86"/>
      <c r="AC9" s="2" t="s">
        <v>1</v>
      </c>
      <c r="AD9" s="86"/>
      <c r="AE9" s="4"/>
      <c r="AF9" s="4"/>
      <c r="AG9" s="4"/>
      <c r="AH9" s="4"/>
      <c r="AI9" s="4"/>
      <c r="AJ9" s="29"/>
      <c r="AK9" s="116">
        <f t="shared" ref="AK9:AK15" si="4">SUM(AE9:AI9)</f>
        <v>0</v>
      </c>
      <c r="AL9" s="29"/>
      <c r="AM9" s="4"/>
      <c r="AN9" s="4"/>
      <c r="AO9" s="4"/>
      <c r="AP9" s="4"/>
      <c r="AQ9" s="4"/>
      <c r="AR9" s="40"/>
      <c r="AS9" s="116">
        <f t="shared" ref="AS9:AS15" si="5">SUM(AM9:AQ9)</f>
        <v>0</v>
      </c>
      <c r="AT9" s="30"/>
      <c r="AU9" s="118">
        <f t="shared" ref="AU9:AU15" si="6">AK9+AS9</f>
        <v>0</v>
      </c>
      <c r="AV9" s="30"/>
      <c r="AW9" s="4"/>
    </row>
    <row r="10" spans="1:50" ht="15.75" thickBot="1">
      <c r="A10" s="2" t="s">
        <v>2</v>
      </c>
      <c r="B10" s="1"/>
      <c r="C10" s="4">
        <v>6763</v>
      </c>
      <c r="D10" s="4">
        <v>6625</v>
      </c>
      <c r="E10" s="4">
        <v>11083</v>
      </c>
      <c r="F10" s="4"/>
      <c r="G10" s="4">
        <v>5774</v>
      </c>
      <c r="H10" s="84"/>
      <c r="I10" s="116">
        <f t="shared" si="0"/>
        <v>30245</v>
      </c>
      <c r="J10" s="84"/>
      <c r="K10" s="4"/>
      <c r="L10" s="4"/>
      <c r="M10" s="4">
        <v>2212</v>
      </c>
      <c r="N10" s="4"/>
      <c r="O10" s="4"/>
      <c r="P10" s="84"/>
      <c r="Q10" s="116">
        <f t="shared" si="1"/>
        <v>2212</v>
      </c>
      <c r="R10" s="84"/>
      <c r="S10" s="4"/>
      <c r="T10" s="4"/>
      <c r="U10" s="4"/>
      <c r="V10" s="4"/>
      <c r="W10" s="4"/>
      <c r="X10" s="40"/>
      <c r="Y10" s="116">
        <f t="shared" si="2"/>
        <v>0</v>
      </c>
      <c r="Z10" s="30"/>
      <c r="AA10" s="118">
        <f t="shared" si="3"/>
        <v>32457</v>
      </c>
      <c r="AB10" s="86"/>
      <c r="AC10" s="2" t="s">
        <v>2</v>
      </c>
      <c r="AD10" s="86"/>
      <c r="AE10" s="4"/>
      <c r="AF10" s="4"/>
      <c r="AG10" s="4"/>
      <c r="AH10" s="4"/>
      <c r="AI10" s="4"/>
      <c r="AJ10" s="29"/>
      <c r="AK10" s="116">
        <f t="shared" si="4"/>
        <v>0</v>
      </c>
      <c r="AL10" s="29"/>
      <c r="AM10" s="4"/>
      <c r="AN10" s="4"/>
      <c r="AO10" s="4"/>
      <c r="AP10" s="4"/>
      <c r="AQ10" s="4"/>
      <c r="AR10" s="40"/>
      <c r="AS10" s="116">
        <f t="shared" si="5"/>
        <v>0</v>
      </c>
      <c r="AT10" s="30"/>
      <c r="AU10" s="118">
        <f t="shared" si="6"/>
        <v>0</v>
      </c>
      <c r="AV10" s="30"/>
      <c r="AW10" s="4"/>
    </row>
    <row r="11" spans="1:50" ht="15.75" thickBot="1">
      <c r="A11" s="2" t="s">
        <v>11</v>
      </c>
      <c r="B11" s="1"/>
      <c r="C11" s="4">
        <v>1771</v>
      </c>
      <c r="D11" s="4">
        <v>4685</v>
      </c>
      <c r="E11" s="4">
        <v>8513</v>
      </c>
      <c r="F11" s="4"/>
      <c r="G11" s="4">
        <v>3652</v>
      </c>
      <c r="H11" s="84"/>
      <c r="I11" s="116">
        <f t="shared" si="0"/>
        <v>18621</v>
      </c>
      <c r="J11" s="84"/>
      <c r="K11" s="4"/>
      <c r="L11" s="4"/>
      <c r="M11" s="4">
        <v>301</v>
      </c>
      <c r="N11" s="4"/>
      <c r="O11" s="4"/>
      <c r="P11" s="84"/>
      <c r="Q11" s="116">
        <f t="shared" si="1"/>
        <v>301</v>
      </c>
      <c r="R11" s="84"/>
      <c r="S11" s="4"/>
      <c r="T11" s="4"/>
      <c r="U11" s="4">
        <v>685</v>
      </c>
      <c r="V11" s="4"/>
      <c r="W11" s="4">
        <v>1025</v>
      </c>
      <c r="X11" s="40"/>
      <c r="Y11" s="116">
        <f t="shared" si="2"/>
        <v>1710</v>
      </c>
      <c r="Z11" s="30"/>
      <c r="AA11" s="118">
        <f t="shared" si="3"/>
        <v>20632</v>
      </c>
      <c r="AB11" s="86"/>
      <c r="AC11" s="2" t="s">
        <v>11</v>
      </c>
      <c r="AD11" s="86"/>
      <c r="AE11" s="4"/>
      <c r="AF11" s="4"/>
      <c r="AG11" s="4">
        <v>8558</v>
      </c>
      <c r="AH11" s="4"/>
      <c r="AI11" s="4">
        <v>5323</v>
      </c>
      <c r="AJ11" s="29"/>
      <c r="AK11" s="116">
        <f t="shared" si="4"/>
        <v>13881</v>
      </c>
      <c r="AL11" s="29"/>
      <c r="AM11" s="4"/>
      <c r="AN11" s="4"/>
      <c r="AO11" s="4">
        <v>719</v>
      </c>
      <c r="AP11" s="4"/>
      <c r="AQ11" s="4">
        <v>316</v>
      </c>
      <c r="AR11" s="40"/>
      <c r="AS11" s="116">
        <f t="shared" si="5"/>
        <v>1035</v>
      </c>
      <c r="AT11" s="30"/>
      <c r="AU11" s="118">
        <f t="shared" si="6"/>
        <v>14916</v>
      </c>
      <c r="AV11" s="30"/>
      <c r="AW11" s="4">
        <v>264</v>
      </c>
    </row>
    <row r="12" spans="1:50" ht="15.75" thickBot="1">
      <c r="A12" s="2" t="s">
        <v>3</v>
      </c>
      <c r="B12" s="1"/>
      <c r="C12" s="4">
        <v>6838</v>
      </c>
      <c r="D12" s="4">
        <v>6760</v>
      </c>
      <c r="F12" s="4">
        <v>17527</v>
      </c>
      <c r="G12" s="4">
        <v>1888</v>
      </c>
      <c r="H12" s="84"/>
      <c r="I12" s="116">
        <f t="shared" si="0"/>
        <v>33013</v>
      </c>
      <c r="J12" s="84"/>
      <c r="K12" s="4"/>
      <c r="L12" s="4"/>
      <c r="M12" s="4"/>
      <c r="N12" s="4">
        <v>249</v>
      </c>
      <c r="O12" s="4"/>
      <c r="P12" s="84"/>
      <c r="Q12" s="116">
        <f t="shared" si="1"/>
        <v>249</v>
      </c>
      <c r="R12" s="84"/>
      <c r="S12" s="4"/>
      <c r="T12" s="4">
        <v>179</v>
      </c>
      <c r="U12" s="4"/>
      <c r="V12" s="4"/>
      <c r="W12" s="4">
        <v>2119</v>
      </c>
      <c r="X12" s="40"/>
      <c r="Y12" s="116">
        <f t="shared" si="2"/>
        <v>2298</v>
      </c>
      <c r="Z12" s="30"/>
      <c r="AA12" s="118">
        <f t="shared" si="3"/>
        <v>35560</v>
      </c>
      <c r="AB12" s="86"/>
      <c r="AC12" s="2" t="s">
        <v>3</v>
      </c>
      <c r="AD12" s="86"/>
      <c r="AE12" s="4"/>
      <c r="AF12" s="4"/>
      <c r="AG12" s="4"/>
      <c r="AH12" s="4">
        <v>373</v>
      </c>
      <c r="AI12" s="4">
        <v>2392</v>
      </c>
      <c r="AJ12" s="29"/>
      <c r="AK12" s="116">
        <f t="shared" si="4"/>
        <v>2765</v>
      </c>
      <c r="AL12" s="29"/>
      <c r="AM12" s="4"/>
      <c r="AN12" s="4"/>
      <c r="AO12" s="4"/>
      <c r="AP12" s="4"/>
      <c r="AQ12" s="4"/>
      <c r="AR12" s="40"/>
      <c r="AS12" s="116">
        <f t="shared" si="5"/>
        <v>0</v>
      </c>
      <c r="AT12" s="30"/>
      <c r="AU12" s="118">
        <f t="shared" si="6"/>
        <v>2765</v>
      </c>
      <c r="AV12" s="30"/>
      <c r="AW12" s="4">
        <v>7274</v>
      </c>
    </row>
    <row r="13" spans="1:50" ht="15.75" thickBot="1">
      <c r="A13" s="2" t="s">
        <v>16</v>
      </c>
      <c r="B13" s="1"/>
      <c r="C13" s="7">
        <v>4880</v>
      </c>
      <c r="D13" s="7">
        <v>3700</v>
      </c>
      <c r="E13" s="7"/>
      <c r="F13" s="7">
        <v>19817</v>
      </c>
      <c r="G13" s="7">
        <v>3451</v>
      </c>
      <c r="H13" s="85"/>
      <c r="I13" s="116">
        <f t="shared" si="0"/>
        <v>31848</v>
      </c>
      <c r="J13" s="85"/>
      <c r="K13" s="7"/>
      <c r="L13" s="7"/>
      <c r="M13" s="7"/>
      <c r="N13" s="7">
        <v>206</v>
      </c>
      <c r="O13" s="7"/>
      <c r="P13" s="85"/>
      <c r="Q13" s="116">
        <f t="shared" si="1"/>
        <v>206</v>
      </c>
      <c r="R13" s="85"/>
      <c r="S13" s="4"/>
      <c r="T13" s="4"/>
      <c r="U13" s="4"/>
      <c r="V13" s="4"/>
      <c r="W13" s="4">
        <v>213</v>
      </c>
      <c r="X13" s="40"/>
      <c r="Y13" s="116">
        <f t="shared" si="2"/>
        <v>213</v>
      </c>
      <c r="Z13" s="30"/>
      <c r="AA13" s="118">
        <f t="shared" si="3"/>
        <v>32267</v>
      </c>
      <c r="AB13" s="86"/>
      <c r="AC13" s="2" t="s">
        <v>16</v>
      </c>
      <c r="AD13" s="86"/>
      <c r="AE13" s="4"/>
      <c r="AF13" s="4"/>
      <c r="AG13" s="4"/>
      <c r="AH13" s="4">
        <v>62</v>
      </c>
      <c r="AI13" s="4"/>
      <c r="AJ13" s="29"/>
      <c r="AK13" s="116">
        <f t="shared" si="4"/>
        <v>62</v>
      </c>
      <c r="AL13" s="29"/>
      <c r="AM13" s="4"/>
      <c r="AN13" s="4"/>
      <c r="AO13" s="4"/>
      <c r="AP13" s="4"/>
      <c r="AQ13" s="4">
        <v>367</v>
      </c>
      <c r="AR13" s="40"/>
      <c r="AS13" s="116">
        <f t="shared" si="5"/>
        <v>367</v>
      </c>
      <c r="AT13" s="30"/>
      <c r="AU13" s="118">
        <f t="shared" si="6"/>
        <v>429</v>
      </c>
      <c r="AV13" s="30"/>
      <c r="AW13" s="4">
        <v>11171</v>
      </c>
    </row>
    <row r="14" spans="1:50" ht="15.75" thickBot="1">
      <c r="A14" s="2" t="s">
        <v>17</v>
      </c>
      <c r="B14" s="1"/>
      <c r="C14" s="7"/>
      <c r="D14" s="7"/>
      <c r="E14" s="7"/>
      <c r="F14" s="7">
        <v>402</v>
      </c>
      <c r="G14" s="7">
        <v>1235</v>
      </c>
      <c r="H14" s="85"/>
      <c r="I14" s="116">
        <f t="shared" si="0"/>
        <v>1637</v>
      </c>
      <c r="J14" s="85"/>
      <c r="K14" s="7"/>
      <c r="L14" s="7"/>
      <c r="M14" s="7"/>
      <c r="N14" s="7"/>
      <c r="O14" s="7"/>
      <c r="P14" s="85"/>
      <c r="Q14" s="116">
        <f t="shared" si="1"/>
        <v>0</v>
      </c>
      <c r="R14" s="85"/>
      <c r="S14" s="4"/>
      <c r="T14" s="4"/>
      <c r="U14" s="4"/>
      <c r="V14" s="4"/>
      <c r="W14" s="4"/>
      <c r="X14" s="40"/>
      <c r="Y14" s="116">
        <f t="shared" si="2"/>
        <v>0</v>
      </c>
      <c r="Z14" s="30"/>
      <c r="AA14" s="118">
        <f t="shared" si="3"/>
        <v>1637</v>
      </c>
      <c r="AB14" s="86"/>
      <c r="AC14" s="2" t="s">
        <v>17</v>
      </c>
      <c r="AD14" s="86"/>
      <c r="AE14" s="4"/>
      <c r="AF14" s="4"/>
      <c r="AG14" s="4"/>
      <c r="AH14" s="4"/>
      <c r="AI14" s="4"/>
      <c r="AJ14" s="29"/>
      <c r="AK14" s="116">
        <f t="shared" si="4"/>
        <v>0</v>
      </c>
      <c r="AL14" s="29"/>
      <c r="AM14" s="4"/>
      <c r="AN14" s="4"/>
      <c r="AO14" s="4"/>
      <c r="AP14" s="4"/>
      <c r="AQ14" s="4"/>
      <c r="AR14" s="40"/>
      <c r="AS14" s="116">
        <f t="shared" si="5"/>
        <v>0</v>
      </c>
      <c r="AT14" s="30"/>
      <c r="AU14" s="118">
        <f t="shared" si="6"/>
        <v>0</v>
      </c>
      <c r="AV14" s="30"/>
      <c r="AW14" s="4">
        <v>12257</v>
      </c>
    </row>
    <row r="15" spans="1:50" ht="15.75" thickBot="1">
      <c r="A15" s="2" t="s">
        <v>18</v>
      </c>
      <c r="B15" s="1"/>
      <c r="C15" s="7"/>
      <c r="D15" s="7"/>
      <c r="E15" s="7"/>
      <c r="F15" s="7"/>
      <c r="G15" s="7">
        <v>352</v>
      </c>
      <c r="H15" s="85"/>
      <c r="I15" s="116">
        <f t="shared" si="0"/>
        <v>352</v>
      </c>
      <c r="J15" s="85"/>
      <c r="K15" s="7"/>
      <c r="L15" s="7"/>
      <c r="M15" s="7"/>
      <c r="N15" s="7"/>
      <c r="O15" s="7"/>
      <c r="P15" s="85"/>
      <c r="Q15" s="116">
        <f t="shared" si="1"/>
        <v>0</v>
      </c>
      <c r="R15" s="85"/>
      <c r="S15" s="4"/>
      <c r="T15" s="4"/>
      <c r="U15" s="4"/>
      <c r="V15" s="4"/>
      <c r="W15" s="4"/>
      <c r="X15" s="40"/>
      <c r="Y15" s="116">
        <f t="shared" si="2"/>
        <v>0</v>
      </c>
      <c r="Z15" s="30"/>
      <c r="AA15" s="118">
        <f t="shared" si="3"/>
        <v>352</v>
      </c>
      <c r="AB15" s="86"/>
      <c r="AC15" s="2" t="s">
        <v>18</v>
      </c>
      <c r="AD15" s="86"/>
      <c r="AE15" s="4"/>
      <c r="AF15" s="4"/>
      <c r="AG15" s="4"/>
      <c r="AH15" s="4"/>
      <c r="AI15" s="4"/>
      <c r="AJ15" s="29"/>
      <c r="AK15" s="116">
        <f t="shared" si="4"/>
        <v>0</v>
      </c>
      <c r="AL15" s="29"/>
      <c r="AM15" s="4"/>
      <c r="AN15" s="4"/>
      <c r="AO15" s="4"/>
      <c r="AP15" s="4"/>
      <c r="AQ15" s="4"/>
      <c r="AR15" s="40"/>
      <c r="AS15" s="116">
        <f t="shared" si="5"/>
        <v>0</v>
      </c>
      <c r="AT15" s="30"/>
      <c r="AU15" s="118">
        <f t="shared" si="6"/>
        <v>0</v>
      </c>
      <c r="AV15" s="30"/>
      <c r="AW15" s="4">
        <v>13130</v>
      </c>
    </row>
    <row r="16" spans="1:50">
      <c r="C16" s="3"/>
      <c r="D16" s="3"/>
      <c r="E16" s="3"/>
      <c r="F16" s="3"/>
      <c r="G16" s="3"/>
      <c r="H16" s="26"/>
      <c r="I16" s="3"/>
      <c r="J16" s="26"/>
      <c r="K16" s="3"/>
      <c r="L16" s="3"/>
      <c r="M16" s="3"/>
      <c r="N16" s="3"/>
      <c r="O16" s="3"/>
      <c r="P16" s="26"/>
      <c r="Q16" s="3"/>
      <c r="R16" s="26"/>
      <c r="S16" s="3"/>
      <c r="T16" s="3"/>
      <c r="U16" s="3"/>
      <c r="V16" s="3"/>
      <c r="W16" s="3"/>
      <c r="X16" s="30"/>
      <c r="Y16" s="3"/>
      <c r="Z16" s="122"/>
      <c r="AA16" s="3"/>
      <c r="AB16" s="30"/>
      <c r="AD16" s="30"/>
      <c r="AE16" s="3"/>
      <c r="AF16" s="3"/>
      <c r="AG16" s="3"/>
      <c r="AH16" s="3"/>
      <c r="AI16" s="3"/>
      <c r="AJ16" s="122"/>
      <c r="AK16" s="3"/>
      <c r="AL16" s="30"/>
      <c r="AM16" s="3"/>
      <c r="AN16" s="3"/>
      <c r="AO16" s="3"/>
      <c r="AP16" s="3"/>
      <c r="AQ16" s="3"/>
      <c r="AR16" s="30"/>
      <c r="AS16" s="3"/>
      <c r="AT16" s="30"/>
      <c r="AU16" s="3"/>
      <c r="AV16" s="30"/>
      <c r="AW16" s="3"/>
    </row>
    <row r="17" spans="1:49">
      <c r="C17" s="117">
        <f>SUM(C8:C15)</f>
        <v>30560</v>
      </c>
      <c r="D17" s="117">
        <f>SUM(D8:D15)</f>
        <v>31957</v>
      </c>
      <c r="E17" s="117">
        <f t="shared" ref="E17:G17" si="7">SUM(E8:E15)</f>
        <v>37594</v>
      </c>
      <c r="F17" s="117">
        <f t="shared" si="7"/>
        <v>37746</v>
      </c>
      <c r="G17" s="117">
        <f t="shared" si="7"/>
        <v>24638</v>
      </c>
      <c r="H17" s="26"/>
      <c r="I17" s="26"/>
      <c r="J17" s="114"/>
      <c r="K17" s="117">
        <f>SUM(K8:K15)</f>
        <v>0</v>
      </c>
      <c r="L17" s="117">
        <f t="shared" ref="L17:O17" si="8">SUM(L8:L15)</f>
        <v>0</v>
      </c>
      <c r="M17" s="117">
        <f t="shared" si="8"/>
        <v>7531</v>
      </c>
      <c r="N17" s="117">
        <f t="shared" si="8"/>
        <v>455</v>
      </c>
      <c r="O17" s="117">
        <f t="shared" si="8"/>
        <v>0</v>
      </c>
      <c r="P17" s="123"/>
      <c r="Q17" s="26"/>
      <c r="R17" s="114"/>
      <c r="S17" s="117">
        <f>SUM(S8:S15)</f>
        <v>0</v>
      </c>
      <c r="T17" s="117">
        <f t="shared" ref="T17:W17" si="9">SUM(T8:T15)</f>
        <v>179</v>
      </c>
      <c r="U17" s="117">
        <f t="shared" si="9"/>
        <v>964</v>
      </c>
      <c r="V17" s="117">
        <f t="shared" si="9"/>
        <v>0</v>
      </c>
      <c r="W17" s="117">
        <f t="shared" si="9"/>
        <v>3767</v>
      </c>
      <c r="X17" s="40"/>
      <c r="Y17" s="26"/>
      <c r="Z17" s="30"/>
      <c r="AA17" s="26"/>
      <c r="AB17" s="86"/>
      <c r="AD17" s="86"/>
      <c r="AE17" s="117">
        <f>SUM(AE8:AE15)</f>
        <v>0</v>
      </c>
      <c r="AF17" s="117">
        <f t="shared" ref="AF17:AI17" si="10">SUM(AF8:AF15)</f>
        <v>0</v>
      </c>
      <c r="AG17" s="117">
        <f t="shared" si="10"/>
        <v>8875</v>
      </c>
      <c r="AH17" s="117">
        <f t="shared" si="10"/>
        <v>435</v>
      </c>
      <c r="AI17" s="117">
        <f t="shared" si="10"/>
        <v>7881</v>
      </c>
      <c r="AJ17" s="40"/>
      <c r="AK17" s="26"/>
      <c r="AL17" s="86"/>
      <c r="AM17" s="117">
        <f>SUM(AM8:AM15)</f>
        <v>0</v>
      </c>
      <c r="AN17" s="117">
        <f t="shared" ref="AN17:AQ17" si="11">SUM(AN8:AN15)</f>
        <v>0</v>
      </c>
      <c r="AO17" s="117">
        <f t="shared" si="11"/>
        <v>1038</v>
      </c>
      <c r="AP17" s="117">
        <f t="shared" si="11"/>
        <v>0</v>
      </c>
      <c r="AQ17" s="117">
        <f t="shared" si="11"/>
        <v>851</v>
      </c>
      <c r="AR17" s="40"/>
      <c r="AS17" s="26"/>
      <c r="AT17" s="30"/>
      <c r="AU17" s="26"/>
      <c r="AV17" s="30"/>
    </row>
    <row r="18" spans="1:49" ht="15.75" thickBot="1">
      <c r="A18" s="34"/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4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</row>
    <row r="19" spans="1:49" ht="15.75" thickBot="1">
      <c r="A19" s="88" t="s">
        <v>10</v>
      </c>
      <c r="B19" s="31"/>
      <c r="C19" s="134">
        <f>SUM(C17:G17)</f>
        <v>162495</v>
      </c>
      <c r="D19" s="135"/>
      <c r="E19" s="135"/>
      <c r="F19" s="135"/>
      <c r="G19" s="136"/>
      <c r="H19" s="30"/>
      <c r="I19" s="118">
        <f>SUM(I8:I15)</f>
        <v>162495</v>
      </c>
      <c r="J19" s="30"/>
      <c r="K19" s="134">
        <f>SUM(K17:O17)</f>
        <v>7986</v>
      </c>
      <c r="L19" s="135"/>
      <c r="M19" s="135"/>
      <c r="N19" s="135"/>
      <c r="O19" s="136"/>
      <c r="P19" s="30"/>
      <c r="Q19" s="118">
        <f>SUM(Q8:Q15)</f>
        <v>7986</v>
      </c>
      <c r="R19" s="30"/>
      <c r="S19" s="134">
        <f>SUM(S17:W17)</f>
        <v>4910</v>
      </c>
      <c r="T19" s="135"/>
      <c r="U19" s="135"/>
      <c r="V19" s="135"/>
      <c r="W19" s="136"/>
      <c r="X19" s="30"/>
      <c r="Y19" s="118">
        <f>SUM(Y8:Y15)</f>
        <v>4910</v>
      </c>
      <c r="Z19" s="30"/>
      <c r="AA19" s="118">
        <f>SUM(AA8:AA15)</f>
        <v>175391</v>
      </c>
      <c r="AB19" s="30"/>
      <c r="AC19" s="88" t="s">
        <v>10</v>
      </c>
      <c r="AD19" s="30"/>
      <c r="AE19" s="134">
        <f>SUM(AE17:AI17)</f>
        <v>17191</v>
      </c>
      <c r="AF19" s="135"/>
      <c r="AG19" s="135"/>
      <c r="AH19" s="135"/>
      <c r="AI19" s="136"/>
      <c r="AJ19" s="91"/>
      <c r="AK19" s="118">
        <f>SUM(AK8:AK15)</f>
        <v>17191</v>
      </c>
      <c r="AL19" s="30"/>
      <c r="AM19" s="134">
        <f>SUM(AM17:AQ17)</f>
        <v>1889</v>
      </c>
      <c r="AN19" s="135"/>
      <c r="AO19" s="135"/>
      <c r="AP19" s="135"/>
      <c r="AQ19" s="136"/>
      <c r="AR19" s="30"/>
      <c r="AS19" s="118">
        <f>SUM(AS8:AS15)</f>
        <v>1889</v>
      </c>
      <c r="AT19" s="30"/>
      <c r="AU19" s="118">
        <f>SUM(AU8:AU15)</f>
        <v>19080</v>
      </c>
      <c r="AV19" s="30"/>
      <c r="AW19" s="118">
        <f>SUM(AW8:AW15)</f>
        <v>44415</v>
      </c>
    </row>
    <row r="20" spans="1:49">
      <c r="A20" s="34"/>
      <c r="B20" s="31"/>
      <c r="C20" s="31"/>
      <c r="D20" s="31"/>
      <c r="E20" s="31"/>
      <c r="F20" s="31"/>
      <c r="G20" s="31"/>
      <c r="H20" s="31"/>
      <c r="J20" s="31"/>
      <c r="K20" s="31"/>
      <c r="L20" s="31"/>
      <c r="M20" s="31"/>
      <c r="N20" s="31"/>
      <c r="O20" s="31"/>
      <c r="P20" s="31"/>
      <c r="R20" s="31"/>
      <c r="S20" s="31"/>
      <c r="T20" s="31"/>
      <c r="U20" s="31"/>
      <c r="V20" s="31"/>
      <c r="W20" s="31"/>
      <c r="AC20" s="34"/>
      <c r="AE20" s="31"/>
      <c r="AF20" s="31"/>
      <c r="AG20" s="31"/>
      <c r="AH20" s="31"/>
      <c r="AI20" s="31"/>
      <c r="AJ20" s="31"/>
      <c r="AM20" s="31"/>
      <c r="AN20" s="31"/>
      <c r="AO20" s="31"/>
      <c r="AP20" s="31"/>
      <c r="AQ20" s="31"/>
      <c r="AS20" s="31"/>
      <c r="AW20" s="31"/>
    </row>
    <row r="21" spans="1:49">
      <c r="A21" s="35"/>
      <c r="B21" s="36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5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</row>
    <row r="22" spans="1:49" ht="16.5" customHeight="1">
      <c r="A22" s="37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7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</row>
    <row r="23" spans="1:49">
      <c r="A23" s="35"/>
      <c r="B23" s="36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5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</row>
    <row r="26" spans="1:49">
      <c r="A26" s="27"/>
      <c r="AC26" s="27"/>
    </row>
  </sheetData>
  <mergeCells count="18">
    <mergeCell ref="AK4:AK6"/>
    <mergeCell ref="AA4:AA6"/>
    <mergeCell ref="AU4:AU6"/>
    <mergeCell ref="A1:AW1"/>
    <mergeCell ref="AE4:AI4"/>
    <mergeCell ref="C19:G19"/>
    <mergeCell ref="C4:G4"/>
    <mergeCell ref="K4:O4"/>
    <mergeCell ref="K19:O19"/>
    <mergeCell ref="S4:W4"/>
    <mergeCell ref="S19:W19"/>
    <mergeCell ref="I4:I6"/>
    <mergeCell ref="Q4:Q6"/>
    <mergeCell ref="AE19:AI19"/>
    <mergeCell ref="AM19:AQ19"/>
    <mergeCell ref="AM4:AQ4"/>
    <mergeCell ref="Y4:Y6"/>
    <mergeCell ref="AS4:AS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orientation="landscape" r:id="rId1"/>
  <headerFooter>
    <oddHeader>&amp;LValode &amp; Pistre Architectes&amp;RTechnopark Skolkovo -120607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J279"/>
  <sheetViews>
    <sheetView tabSelected="1" view="pageLayout" topLeftCell="C61" zoomScale="70" zoomScaleNormal="55" zoomScaleSheetLayoutView="70" zoomScalePageLayoutView="70" workbookViewId="0">
      <selection activeCell="T77" sqref="T77"/>
    </sheetView>
  </sheetViews>
  <sheetFormatPr defaultRowHeight="15"/>
  <cols>
    <col min="1" max="1" width="19.140625" bestFit="1" customWidth="1"/>
    <col min="2" max="2" width="2.7109375" customWidth="1"/>
    <col min="3" max="3" width="23.140625" style="5" customWidth="1"/>
    <col min="4" max="4" width="2.5703125" style="5" customWidth="1"/>
    <col min="5" max="6" width="8.7109375" customWidth="1"/>
    <col min="7" max="7" width="10.28515625" customWidth="1"/>
    <col min="8" max="8" width="9.5703125" bestFit="1" customWidth="1"/>
    <col min="9" max="9" width="12.28515625" customWidth="1"/>
    <col min="10" max="10" width="2.7109375" style="6" customWidth="1"/>
    <col min="11" max="15" width="8.7109375" customWidth="1"/>
    <col min="16" max="16" width="2.7109375" style="6" customWidth="1"/>
    <col min="17" max="21" width="8.7109375" customWidth="1"/>
    <col min="22" max="22" width="2.7109375" style="6" customWidth="1"/>
    <col min="23" max="27" width="8.7109375" customWidth="1"/>
    <col min="28" max="28" width="2.28515625" style="6" customWidth="1"/>
    <col min="29" max="29" width="24.85546875" style="59" customWidth="1"/>
    <col min="30" max="30" width="2.28515625" style="6" customWidth="1"/>
    <col min="31" max="32" width="10.85546875" style="6" customWidth="1"/>
    <col min="33" max="33" width="2.28515625" style="6" customWidth="1"/>
    <col min="34" max="34" width="23.42578125" bestFit="1" customWidth="1"/>
    <col min="35" max="35" width="2.28515625" style="31" customWidth="1"/>
    <col min="36" max="36" width="16.5703125" customWidth="1"/>
  </cols>
  <sheetData>
    <row r="1" spans="1:36" ht="21">
      <c r="A1" s="192" t="s">
        <v>45</v>
      </c>
      <c r="B1" s="192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</row>
    <row r="2" spans="1:36">
      <c r="C2" s="9"/>
      <c r="D2" s="9"/>
      <c r="E2" s="10"/>
      <c r="F2" s="10"/>
      <c r="G2" s="10"/>
      <c r="H2" s="10"/>
      <c r="I2" s="10"/>
      <c r="J2" s="11"/>
      <c r="K2" s="10"/>
      <c r="L2" s="10"/>
      <c r="M2" s="10"/>
      <c r="N2" s="10"/>
      <c r="O2" s="10"/>
      <c r="P2" s="11"/>
      <c r="Q2" s="10"/>
      <c r="R2" s="10"/>
      <c r="S2" s="10"/>
      <c r="T2" s="10"/>
      <c r="U2" s="10"/>
      <c r="V2" s="11"/>
      <c r="W2" s="10"/>
      <c r="X2" s="10"/>
      <c r="Y2" s="10"/>
      <c r="Z2" s="10"/>
      <c r="AA2" s="10"/>
      <c r="AB2" s="11"/>
      <c r="AC2" s="52"/>
      <c r="AD2" s="11"/>
      <c r="AE2" s="11"/>
      <c r="AF2" s="11"/>
      <c r="AG2" s="11"/>
      <c r="AH2" s="10"/>
      <c r="AI2" s="45"/>
      <c r="AJ2" s="10"/>
    </row>
    <row r="3" spans="1:36" s="121" customFormat="1" ht="20.100000000000001" customHeight="1">
      <c r="A3" s="193" t="s">
        <v>7</v>
      </c>
      <c r="B3" s="194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4"/>
    </row>
    <row r="4" spans="1:36" ht="15.75" thickBot="1">
      <c r="C4" s="9"/>
      <c r="D4" s="9"/>
      <c r="E4" s="10"/>
      <c r="F4" s="10"/>
      <c r="G4" s="10"/>
      <c r="H4" s="10"/>
      <c r="I4" s="10"/>
      <c r="J4" s="11"/>
      <c r="K4" s="10"/>
      <c r="L4" s="10"/>
      <c r="M4" s="10"/>
      <c r="N4" s="10"/>
      <c r="O4" s="10"/>
      <c r="P4" s="11"/>
      <c r="Q4" s="10"/>
      <c r="R4" s="10"/>
      <c r="S4" s="10"/>
      <c r="T4" s="10"/>
      <c r="U4" s="10"/>
      <c r="V4" s="11"/>
      <c r="W4" s="10"/>
      <c r="X4" s="10"/>
      <c r="Y4" s="10"/>
      <c r="Z4" s="10"/>
      <c r="AA4" s="10"/>
      <c r="AB4" s="11"/>
      <c r="AC4" s="52"/>
      <c r="AD4" s="11"/>
      <c r="AE4" s="11"/>
      <c r="AF4" s="11"/>
      <c r="AG4" s="11"/>
      <c r="AH4" s="10"/>
      <c r="AI4" s="45"/>
      <c r="AJ4" s="10"/>
    </row>
    <row r="5" spans="1:36" ht="15" customHeight="1" thickBot="1">
      <c r="C5" s="12"/>
      <c r="D5" s="12"/>
      <c r="E5" s="199" t="s">
        <v>39</v>
      </c>
      <c r="F5" s="200"/>
      <c r="G5" s="200"/>
      <c r="H5" s="200"/>
      <c r="I5" s="201"/>
      <c r="J5" s="76"/>
      <c r="K5" s="170" t="s">
        <v>5</v>
      </c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205"/>
      <c r="Y5" s="205"/>
      <c r="Z5" s="205"/>
      <c r="AA5" s="206"/>
      <c r="AB5" s="51"/>
      <c r="AC5" s="149" t="s">
        <v>40</v>
      </c>
      <c r="AD5" s="51"/>
      <c r="AE5" s="149" t="s">
        <v>41</v>
      </c>
      <c r="AF5" s="149" t="s">
        <v>42</v>
      </c>
      <c r="AG5" s="51"/>
      <c r="AH5" s="175" t="s">
        <v>31</v>
      </c>
      <c r="AI5" s="46"/>
      <c r="AJ5" s="178" t="s">
        <v>30</v>
      </c>
    </row>
    <row r="6" spans="1:36" ht="15.75" thickBot="1">
      <c r="C6" s="12"/>
      <c r="D6" s="12"/>
      <c r="E6" s="202"/>
      <c r="F6" s="203"/>
      <c r="G6" s="203"/>
      <c r="H6" s="203"/>
      <c r="I6" s="204"/>
      <c r="J6" s="76"/>
      <c r="K6" s="158" t="s">
        <v>12</v>
      </c>
      <c r="L6" s="159"/>
      <c r="M6" s="159"/>
      <c r="N6" s="159"/>
      <c r="O6" s="160"/>
      <c r="P6" s="81"/>
      <c r="Q6" s="158" t="s">
        <v>13</v>
      </c>
      <c r="R6" s="159"/>
      <c r="S6" s="159"/>
      <c r="T6" s="159"/>
      <c r="U6" s="160"/>
      <c r="V6" s="81"/>
      <c r="W6" s="158" t="s">
        <v>14</v>
      </c>
      <c r="X6" s="144"/>
      <c r="Y6" s="144"/>
      <c r="Z6" s="144"/>
      <c r="AA6" s="145"/>
      <c r="AB6" s="75"/>
      <c r="AC6" s="150"/>
      <c r="AD6" s="75"/>
      <c r="AE6" s="150"/>
      <c r="AF6" s="150"/>
      <c r="AG6" s="75"/>
      <c r="AH6" s="176"/>
      <c r="AI6" s="46"/>
      <c r="AJ6" s="179"/>
    </row>
    <row r="7" spans="1:36" ht="15.75" thickBot="1">
      <c r="C7" s="12"/>
      <c r="D7" s="12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0"/>
      <c r="R7" s="10"/>
      <c r="S7" s="10"/>
      <c r="T7" s="10"/>
      <c r="U7" s="10"/>
      <c r="V7" s="11"/>
      <c r="W7" s="10"/>
      <c r="X7" s="10"/>
      <c r="Y7" s="10"/>
      <c r="Z7" s="10"/>
      <c r="AA7" s="10"/>
      <c r="AB7" s="11"/>
      <c r="AC7" s="151"/>
      <c r="AD7" s="11"/>
      <c r="AE7" s="151"/>
      <c r="AF7" s="151"/>
      <c r="AG7" s="11"/>
      <c r="AH7" s="190"/>
      <c r="AI7" s="46"/>
      <c r="AJ7" s="190"/>
    </row>
    <row r="8" spans="1:36" ht="15.75" thickBot="1">
      <c r="A8" s="185" t="s">
        <v>34</v>
      </c>
      <c r="B8" s="186"/>
      <c r="C8" s="187"/>
      <c r="D8" s="12"/>
      <c r="E8" s="101">
        <v>1</v>
      </c>
      <c r="F8" s="101">
        <v>2</v>
      </c>
      <c r="G8" s="101" t="s">
        <v>35</v>
      </c>
      <c r="H8" s="101" t="s">
        <v>36</v>
      </c>
      <c r="I8" s="101">
        <v>4</v>
      </c>
      <c r="J8" s="13"/>
      <c r="K8" s="101">
        <v>1</v>
      </c>
      <c r="L8" s="101">
        <v>2</v>
      </c>
      <c r="M8" s="101" t="s">
        <v>35</v>
      </c>
      <c r="N8" s="101" t="s">
        <v>36</v>
      </c>
      <c r="O8" s="101">
        <v>4</v>
      </c>
      <c r="P8" s="13"/>
      <c r="Q8" s="101">
        <v>1</v>
      </c>
      <c r="R8" s="101">
        <v>2</v>
      </c>
      <c r="S8" s="101" t="s">
        <v>35</v>
      </c>
      <c r="T8" s="101" t="s">
        <v>36</v>
      </c>
      <c r="U8" s="101">
        <v>4</v>
      </c>
      <c r="V8" s="11"/>
      <c r="W8" s="101">
        <v>1</v>
      </c>
      <c r="X8" s="101">
        <v>2</v>
      </c>
      <c r="Y8" s="101" t="s">
        <v>35</v>
      </c>
      <c r="Z8" s="101" t="s">
        <v>36</v>
      </c>
      <c r="AA8" s="101">
        <v>4</v>
      </c>
      <c r="AB8" s="11"/>
      <c r="AC8" s="152"/>
      <c r="AD8" s="11"/>
      <c r="AE8" s="152"/>
      <c r="AF8" s="152"/>
      <c r="AG8" s="11"/>
      <c r="AH8" s="191"/>
      <c r="AI8" s="46"/>
      <c r="AJ8" s="191"/>
    </row>
    <row r="9" spans="1:36">
      <c r="C9" s="12"/>
      <c r="D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0"/>
      <c r="R9" s="10"/>
      <c r="S9" s="10"/>
      <c r="T9" s="10"/>
      <c r="U9" s="10"/>
      <c r="V9" s="11"/>
      <c r="W9" s="10"/>
      <c r="X9" s="10"/>
      <c r="Y9" s="10"/>
      <c r="Z9" s="10"/>
      <c r="AA9" s="10"/>
      <c r="AB9" s="11"/>
      <c r="AC9" s="52"/>
      <c r="AD9" s="11"/>
      <c r="AE9" s="11"/>
      <c r="AF9" s="11"/>
      <c r="AG9" s="11"/>
      <c r="AH9" s="13"/>
      <c r="AI9" s="46"/>
      <c r="AJ9" s="13"/>
    </row>
    <row r="10" spans="1:36" ht="15.75" thickBot="1">
      <c r="C10" s="12"/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0"/>
      <c r="R10" s="10"/>
      <c r="S10" s="10"/>
      <c r="T10" s="10"/>
      <c r="U10" s="10"/>
      <c r="V10" s="11"/>
      <c r="W10" s="10"/>
      <c r="X10" s="10"/>
      <c r="Y10" s="10"/>
      <c r="Z10" s="10"/>
      <c r="AA10" s="10"/>
      <c r="AB10" s="11"/>
      <c r="AC10" s="52"/>
      <c r="AD10" s="11"/>
      <c r="AE10" s="11"/>
      <c r="AF10" s="11"/>
      <c r="AG10" s="11"/>
      <c r="AH10" s="13"/>
      <c r="AI10" s="46"/>
      <c r="AJ10" s="13"/>
    </row>
    <row r="11" spans="1:36" s="6" customFormat="1" ht="15.75" thickBot="1">
      <c r="A11" s="78" t="s">
        <v>0</v>
      </c>
      <c r="B11" s="92"/>
      <c r="C11" s="42" t="s">
        <v>15</v>
      </c>
      <c r="D11" s="14"/>
      <c r="E11" s="15"/>
      <c r="F11" s="15"/>
      <c r="G11" s="15"/>
      <c r="H11" s="126"/>
      <c r="I11" s="15"/>
      <c r="J11" s="22"/>
      <c r="K11" s="15">
        <v>453</v>
      </c>
      <c r="L11" s="15">
        <v>459</v>
      </c>
      <c r="M11" s="15">
        <v>962</v>
      </c>
      <c r="N11" s="126"/>
      <c r="O11" s="15">
        <v>499</v>
      </c>
      <c r="P11" s="22"/>
      <c r="Q11" s="8">
        <v>2562</v>
      </c>
      <c r="R11" s="8">
        <v>2576</v>
      </c>
      <c r="S11" s="8">
        <v>4985</v>
      </c>
      <c r="T11" s="126"/>
      <c r="U11" s="8">
        <v>1529</v>
      </c>
      <c r="V11" s="16"/>
      <c r="W11" s="8"/>
      <c r="X11" s="8"/>
      <c r="Y11" s="8"/>
      <c r="Z11" s="126"/>
      <c r="AA11" s="8"/>
      <c r="AB11" s="17"/>
    </row>
    <row r="12" spans="1:36" s="6" customFormat="1" ht="15.75" thickBot="1">
      <c r="A12" s="92"/>
      <c r="B12" s="92"/>
      <c r="C12" s="11"/>
      <c r="D12" s="14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54"/>
      <c r="AD12" s="17"/>
      <c r="AE12" s="17"/>
      <c r="AF12" s="17"/>
      <c r="AG12" s="17"/>
      <c r="AH12" s="54"/>
      <c r="AI12" s="39"/>
      <c r="AJ12" s="71"/>
    </row>
    <row r="13" spans="1:36" s="6" customFormat="1" ht="15.75" thickBot="1">
      <c r="A13" s="92"/>
      <c r="B13" s="92"/>
      <c r="C13" s="11"/>
      <c r="D13" s="14"/>
      <c r="E13" s="155">
        <f>SUM(E11:I11)</f>
        <v>0</v>
      </c>
      <c r="F13" s="156"/>
      <c r="G13" s="156"/>
      <c r="H13" s="156"/>
      <c r="I13" s="157"/>
      <c r="J13" s="21"/>
      <c r="K13" s="155">
        <f>SUM(K11:O11)</f>
        <v>2373</v>
      </c>
      <c r="L13" s="156"/>
      <c r="M13" s="156"/>
      <c r="N13" s="156"/>
      <c r="O13" s="157"/>
      <c r="P13" s="21"/>
      <c r="Q13" s="155">
        <f>SUM(Q11:U11)</f>
        <v>11652</v>
      </c>
      <c r="R13" s="156"/>
      <c r="S13" s="156"/>
      <c r="T13" s="156"/>
      <c r="U13" s="157"/>
      <c r="V13" s="17"/>
      <c r="W13" s="155">
        <f>SUM(W11:AA11)</f>
        <v>0</v>
      </c>
      <c r="X13" s="156"/>
      <c r="Y13" s="156"/>
      <c r="Z13" s="156"/>
      <c r="AA13" s="157"/>
      <c r="AB13" s="17"/>
      <c r="AC13" s="69">
        <f>SUM(E13:AB13)</f>
        <v>14025</v>
      </c>
      <c r="AD13" s="17"/>
      <c r="AE13" s="93">
        <v>2055</v>
      </c>
      <c r="AF13" s="93"/>
      <c r="AG13" s="17"/>
      <c r="AH13" s="93">
        <f>AJ13-AC13</f>
        <v>3690</v>
      </c>
      <c r="AI13" s="39"/>
      <c r="AJ13" s="69">
        <v>17715</v>
      </c>
    </row>
    <row r="14" spans="1:36" s="6" customFormat="1">
      <c r="C14" s="11"/>
      <c r="D14" s="14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54"/>
      <c r="AD14" s="17"/>
      <c r="AE14" s="17"/>
      <c r="AF14" s="17"/>
      <c r="AG14" s="17"/>
      <c r="AH14" s="17"/>
      <c r="AI14" s="39"/>
      <c r="AJ14" s="39"/>
    </row>
    <row r="15" spans="1:36" s="6" customFormat="1" ht="15.75" thickBot="1">
      <c r="C15" s="64"/>
      <c r="D15" s="14"/>
      <c r="E15" s="65"/>
      <c r="F15" s="65"/>
      <c r="G15" s="65"/>
      <c r="H15" s="65"/>
      <c r="I15" s="65"/>
      <c r="J15" s="21"/>
      <c r="K15" s="65"/>
      <c r="L15" s="65"/>
      <c r="M15" s="65"/>
      <c r="N15" s="65"/>
      <c r="O15" s="65"/>
      <c r="P15" s="21"/>
      <c r="Q15" s="66"/>
      <c r="R15" s="66"/>
      <c r="S15" s="66"/>
      <c r="T15" s="66"/>
      <c r="U15" s="66"/>
      <c r="V15" s="17"/>
      <c r="W15" s="66"/>
      <c r="X15" s="17"/>
      <c r="Y15" s="17"/>
      <c r="Z15" s="17"/>
      <c r="AA15" s="17"/>
      <c r="AB15" s="17"/>
      <c r="AC15" s="67"/>
      <c r="AD15" s="17"/>
      <c r="AE15" s="17"/>
      <c r="AF15" s="17"/>
      <c r="AG15" s="17"/>
      <c r="AH15" s="17"/>
      <c r="AI15" s="39"/>
      <c r="AJ15" s="39"/>
    </row>
    <row r="16" spans="1:36" ht="15.75" thickBot="1">
      <c r="A16" s="78" t="s">
        <v>1</v>
      </c>
      <c r="B16" s="92"/>
      <c r="C16" s="72" t="s">
        <v>20</v>
      </c>
      <c r="D16" s="14"/>
      <c r="E16" s="72">
        <v>5000</v>
      </c>
      <c r="F16" s="72">
        <v>4865</v>
      </c>
      <c r="G16" s="72">
        <v>8022</v>
      </c>
      <c r="H16" s="126"/>
      <c r="I16" s="72">
        <v>4335</v>
      </c>
      <c r="J16" s="49"/>
      <c r="K16" s="15"/>
      <c r="L16" s="15"/>
      <c r="M16" s="15"/>
      <c r="N16" s="126"/>
      <c r="O16" s="15"/>
      <c r="P16" s="22"/>
      <c r="Q16" s="8"/>
      <c r="R16" s="8"/>
      <c r="S16" s="8"/>
      <c r="T16" s="126"/>
      <c r="U16" s="8"/>
      <c r="V16" s="16"/>
      <c r="W16" s="8"/>
      <c r="X16" s="8"/>
      <c r="Y16" s="8"/>
      <c r="Z16" s="126"/>
      <c r="AA16" s="8"/>
      <c r="AB16" s="79"/>
      <c r="AC16" s="53">
        <f>SUM(E16:AA16)</f>
        <v>22222</v>
      </c>
      <c r="AD16" s="68"/>
      <c r="AE16" s="17"/>
      <c r="AF16" s="17"/>
      <c r="AG16" s="17"/>
      <c r="AH16" s="17"/>
      <c r="AI16" s="39"/>
      <c r="AJ16" s="46"/>
    </row>
    <row r="17" spans="1:36">
      <c r="A17" s="92"/>
      <c r="B17" s="92"/>
      <c r="C17" s="73" t="s">
        <v>38</v>
      </c>
      <c r="D17" s="14"/>
      <c r="E17" s="72"/>
      <c r="F17" s="72"/>
      <c r="G17" s="72"/>
      <c r="H17" s="126"/>
      <c r="I17" s="72"/>
      <c r="J17" s="49"/>
      <c r="K17" s="15"/>
      <c r="L17" s="15"/>
      <c r="M17" s="15"/>
      <c r="N17" s="126"/>
      <c r="O17" s="15"/>
      <c r="P17" s="22"/>
      <c r="Q17" s="8"/>
      <c r="R17" s="8"/>
      <c r="S17" s="8"/>
      <c r="T17" s="126"/>
      <c r="U17" s="8"/>
      <c r="V17" s="16"/>
      <c r="W17" s="8">
        <v>50</v>
      </c>
      <c r="X17" s="8">
        <v>50</v>
      </c>
      <c r="Y17" s="8">
        <v>79</v>
      </c>
      <c r="Z17" s="126"/>
      <c r="AA17" s="8">
        <v>38</v>
      </c>
      <c r="AB17" s="79"/>
      <c r="AC17" s="53">
        <f>SUM(E17:AA17)</f>
        <v>217</v>
      </c>
      <c r="AD17" s="68"/>
      <c r="AE17" s="17"/>
      <c r="AF17" s="17"/>
      <c r="AG17" s="17"/>
      <c r="AH17" s="17"/>
      <c r="AI17" s="39"/>
      <c r="AJ17" s="46"/>
    </row>
    <row r="18" spans="1:36">
      <c r="C18" s="73" t="s">
        <v>15</v>
      </c>
      <c r="D18" s="14"/>
      <c r="E18" s="15"/>
      <c r="F18" s="15"/>
      <c r="G18" s="15"/>
      <c r="H18" s="126"/>
      <c r="I18" s="15"/>
      <c r="J18" s="22"/>
      <c r="K18" s="15">
        <v>809</v>
      </c>
      <c r="L18" s="15">
        <v>809</v>
      </c>
      <c r="M18" s="15">
        <v>1311</v>
      </c>
      <c r="N18" s="126"/>
      <c r="O18" s="15">
        <v>534</v>
      </c>
      <c r="P18" s="22"/>
      <c r="Q18" s="8"/>
      <c r="R18" s="8"/>
      <c r="S18" s="8"/>
      <c r="T18" s="126"/>
      <c r="U18" s="8"/>
      <c r="V18" s="16"/>
      <c r="W18" s="8">
        <v>115</v>
      </c>
      <c r="X18" s="8">
        <v>115</v>
      </c>
      <c r="Y18" s="8">
        <v>231</v>
      </c>
      <c r="Z18" s="126"/>
      <c r="AA18" s="8">
        <v>115</v>
      </c>
      <c r="AB18" s="79"/>
      <c r="AC18" s="53">
        <f>SUM(E18:AA18)</f>
        <v>4039</v>
      </c>
      <c r="AD18" s="68"/>
      <c r="AE18" s="17"/>
      <c r="AF18" s="17"/>
      <c r="AG18" s="17"/>
      <c r="AH18" s="17"/>
      <c r="AI18" s="39"/>
      <c r="AJ18" s="46"/>
    </row>
    <row r="19" spans="1:36" s="6" customFormat="1" ht="15.75" thickBot="1">
      <c r="C19" s="60"/>
      <c r="D19" s="14"/>
      <c r="E19" s="61"/>
      <c r="F19" s="61"/>
      <c r="G19" s="61"/>
      <c r="H19" s="61"/>
      <c r="I19" s="61"/>
      <c r="J19" s="21"/>
      <c r="K19" s="61"/>
      <c r="L19" s="61"/>
      <c r="M19" s="61"/>
      <c r="N19" s="61"/>
      <c r="O19" s="61"/>
      <c r="P19" s="21"/>
      <c r="Q19" s="62"/>
      <c r="R19" s="62"/>
      <c r="S19" s="62"/>
      <c r="T19" s="62"/>
      <c r="U19" s="62"/>
      <c r="V19" s="17"/>
      <c r="W19" s="62"/>
      <c r="X19" s="17"/>
      <c r="Y19" s="17"/>
      <c r="Z19" s="17"/>
      <c r="AA19" s="17"/>
      <c r="AB19" s="17"/>
      <c r="AC19" s="63"/>
      <c r="AD19" s="17"/>
      <c r="AE19" s="17"/>
      <c r="AF19" s="17"/>
      <c r="AG19" s="17"/>
      <c r="AH19" s="17"/>
      <c r="AI19" s="39"/>
      <c r="AJ19" s="46"/>
    </row>
    <row r="20" spans="1:36" s="6" customFormat="1" ht="15.75" thickBot="1">
      <c r="C20" s="11"/>
      <c r="D20" s="14"/>
      <c r="E20" s="69">
        <f>SUM(E16:E18)</f>
        <v>5000</v>
      </c>
      <c r="F20" s="69">
        <f>SUM(F16:F18)</f>
        <v>4865</v>
      </c>
      <c r="G20" s="69">
        <f>SUM(G16:G18)</f>
        <v>8022</v>
      </c>
      <c r="H20" s="69">
        <f>SUM(H16:H18)</f>
        <v>0</v>
      </c>
      <c r="I20" s="69">
        <f>SUM(I16:I18)</f>
        <v>4335</v>
      </c>
      <c r="J20" s="21"/>
      <c r="K20" s="69">
        <f>SUM(K16:K18)</f>
        <v>809</v>
      </c>
      <c r="L20" s="69">
        <f>SUM(L16:L18)</f>
        <v>809</v>
      </c>
      <c r="M20" s="69">
        <f>SUM(M16:M18)</f>
        <v>1311</v>
      </c>
      <c r="N20" s="69">
        <f>SUM(N16:N18)</f>
        <v>0</v>
      </c>
      <c r="O20" s="69">
        <f>SUM(O16:O18)</f>
        <v>534</v>
      </c>
      <c r="P20" s="21"/>
      <c r="Q20" s="69">
        <f>SUM(Q16:Q18)</f>
        <v>0</v>
      </c>
      <c r="R20" s="69">
        <f>SUM(R16:R18)</f>
        <v>0</v>
      </c>
      <c r="S20" s="69">
        <f>SUM(S16:S18)</f>
        <v>0</v>
      </c>
      <c r="T20" s="69">
        <f>SUM(T16:T18)</f>
        <v>0</v>
      </c>
      <c r="U20" s="69">
        <f>SUM(U16:U18)</f>
        <v>0</v>
      </c>
      <c r="V20" s="17"/>
      <c r="W20" s="69">
        <f>SUM(W16:W18)</f>
        <v>165</v>
      </c>
      <c r="X20" s="69">
        <f>SUM(X16:X18)</f>
        <v>165</v>
      </c>
      <c r="Y20" s="69">
        <f>SUM(Y16:Y18)</f>
        <v>310</v>
      </c>
      <c r="Z20" s="69">
        <f>SUM(Z16:Z18)</f>
        <v>0</v>
      </c>
      <c r="AA20" s="69">
        <f>SUM(AA16:AA18)</f>
        <v>153</v>
      </c>
      <c r="AB20" s="17"/>
      <c r="AC20" s="54"/>
      <c r="AD20" s="17"/>
      <c r="AE20" s="17"/>
      <c r="AF20" s="17"/>
      <c r="AG20" s="17"/>
      <c r="AH20" s="17"/>
      <c r="AI20" s="39"/>
      <c r="AJ20" s="46"/>
    </row>
    <row r="21" spans="1:36" s="6" customFormat="1" ht="15.75" thickBot="1">
      <c r="C21" s="11"/>
      <c r="D21" s="14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54"/>
      <c r="AD21" s="17"/>
      <c r="AE21" s="17"/>
      <c r="AF21" s="17"/>
      <c r="AG21" s="17"/>
      <c r="AH21" s="17"/>
      <c r="AI21" s="39"/>
      <c r="AJ21" s="46"/>
    </row>
    <row r="22" spans="1:36" s="6" customFormat="1" ht="15.75" thickBot="1">
      <c r="C22" s="11"/>
      <c r="D22" s="14"/>
      <c r="E22" s="155">
        <f>SUM(E20:I20)</f>
        <v>22222</v>
      </c>
      <c r="F22" s="156"/>
      <c r="G22" s="156"/>
      <c r="H22" s="156"/>
      <c r="I22" s="157"/>
      <c r="J22" s="21"/>
      <c r="K22" s="155">
        <f>SUM(K20:O20)</f>
        <v>3463</v>
      </c>
      <c r="L22" s="156"/>
      <c r="M22" s="156"/>
      <c r="N22" s="156"/>
      <c r="O22" s="157"/>
      <c r="P22" s="21"/>
      <c r="Q22" s="155">
        <f>SUM(Q20:U20)</f>
        <v>0</v>
      </c>
      <c r="R22" s="156"/>
      <c r="S22" s="156"/>
      <c r="T22" s="156"/>
      <c r="U22" s="157"/>
      <c r="V22" s="17"/>
      <c r="W22" s="155">
        <f>SUM(W20:AA20)</f>
        <v>793</v>
      </c>
      <c r="X22" s="156"/>
      <c r="Y22" s="156"/>
      <c r="Z22" s="156"/>
      <c r="AA22" s="157"/>
      <c r="AB22" s="17"/>
      <c r="AC22" s="69">
        <f>SUM(E22:AA22)</f>
        <v>26478</v>
      </c>
      <c r="AD22" s="17"/>
      <c r="AE22" s="93">
        <v>2156</v>
      </c>
      <c r="AF22" s="93">
        <v>234</v>
      </c>
      <c r="AG22" s="17"/>
      <c r="AH22" s="93">
        <f>AJ22-AC22</f>
        <v>5091</v>
      </c>
      <c r="AI22" s="39"/>
      <c r="AJ22" s="69">
        <v>31569</v>
      </c>
    </row>
    <row r="23" spans="1:36" s="6" customFormat="1">
      <c r="A23" s="11"/>
      <c r="B23" s="11"/>
      <c r="C23" s="11"/>
      <c r="D23" s="14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63"/>
      <c r="AD23" s="17"/>
      <c r="AE23" s="17"/>
      <c r="AF23" s="17"/>
      <c r="AG23" s="17"/>
      <c r="AH23" s="17"/>
      <c r="AI23" s="39"/>
      <c r="AJ23" s="17"/>
    </row>
    <row r="24" spans="1:36" s="6" customFormat="1" ht="15.75" thickBot="1">
      <c r="A24" s="11"/>
      <c r="B24" s="11"/>
      <c r="C24" s="64"/>
      <c r="D24" s="14"/>
      <c r="E24" s="65"/>
      <c r="F24" s="65"/>
      <c r="G24" s="65"/>
      <c r="H24" s="65"/>
      <c r="I24" s="65"/>
      <c r="J24" s="21"/>
      <c r="K24" s="65"/>
      <c r="L24" s="65"/>
      <c r="M24" s="65"/>
      <c r="N24" s="65"/>
      <c r="O24" s="65"/>
      <c r="P24" s="21"/>
      <c r="Q24" s="66"/>
      <c r="R24" s="66"/>
      <c r="S24" s="66"/>
      <c r="T24" s="66"/>
      <c r="U24" s="66"/>
      <c r="V24" s="17"/>
      <c r="W24" s="66"/>
      <c r="X24" s="17"/>
      <c r="Y24" s="17"/>
      <c r="Z24" s="17"/>
      <c r="AA24" s="17"/>
      <c r="AB24" s="17"/>
      <c r="AC24" s="67"/>
      <c r="AD24" s="17"/>
      <c r="AE24" s="17"/>
      <c r="AF24" s="17"/>
      <c r="AG24" s="17"/>
      <c r="AH24" s="17"/>
      <c r="AI24" s="39"/>
      <c r="AJ24" s="17"/>
    </row>
    <row r="25" spans="1:36" ht="15.75" thickBot="1">
      <c r="A25" s="78" t="s">
        <v>2</v>
      </c>
      <c r="B25" s="92"/>
      <c r="C25" s="72" t="s">
        <v>20</v>
      </c>
      <c r="D25" s="14"/>
      <c r="E25" s="72">
        <v>4999</v>
      </c>
      <c r="F25" s="72">
        <v>3204</v>
      </c>
      <c r="G25" s="72">
        <v>6453</v>
      </c>
      <c r="H25" s="126"/>
      <c r="I25" s="72">
        <v>3396</v>
      </c>
      <c r="J25" s="49"/>
      <c r="K25" s="15"/>
      <c r="L25" s="15"/>
      <c r="M25" s="15"/>
      <c r="N25" s="126"/>
      <c r="O25" s="15"/>
      <c r="P25" s="22"/>
      <c r="Q25" s="8"/>
      <c r="R25" s="8"/>
      <c r="S25" s="8"/>
      <c r="T25" s="126"/>
      <c r="U25" s="8"/>
      <c r="V25" s="16"/>
      <c r="W25" s="8"/>
      <c r="X25" s="8"/>
      <c r="Y25" s="8"/>
      <c r="Z25" s="126"/>
      <c r="AA25" s="8"/>
      <c r="AB25" s="79"/>
      <c r="AC25" s="53">
        <f t="shared" ref="AC25:AC30" si="0">SUM(E25:AA25)</f>
        <v>18052</v>
      </c>
      <c r="AD25" s="68"/>
      <c r="AE25" s="17"/>
      <c r="AF25" s="17"/>
      <c r="AG25" s="17"/>
      <c r="AH25" s="39"/>
      <c r="AI25" s="39"/>
      <c r="AJ25" s="46"/>
    </row>
    <row r="26" spans="1:36">
      <c r="A26" s="92"/>
      <c r="B26" s="92"/>
      <c r="C26" s="73" t="s">
        <v>23</v>
      </c>
      <c r="D26" s="14"/>
      <c r="E26" s="72"/>
      <c r="F26" s="72"/>
      <c r="G26" s="72">
        <v>775</v>
      </c>
      <c r="H26" s="126"/>
      <c r="I26" s="72"/>
      <c r="J26" s="49"/>
      <c r="K26" s="15"/>
      <c r="L26" s="15"/>
      <c r="M26" s="15"/>
      <c r="N26" s="126"/>
      <c r="O26" s="15"/>
      <c r="P26" s="22"/>
      <c r="Q26" s="8"/>
      <c r="R26" s="8"/>
      <c r="S26" s="8"/>
      <c r="T26" s="126"/>
      <c r="U26" s="8"/>
      <c r="V26" s="16"/>
      <c r="W26" s="8"/>
      <c r="X26" s="8"/>
      <c r="Y26" s="8"/>
      <c r="Z26" s="126"/>
      <c r="AA26" s="8"/>
      <c r="AB26" s="79"/>
      <c r="AC26" s="53">
        <f t="shared" si="0"/>
        <v>775</v>
      </c>
      <c r="AD26" s="68"/>
      <c r="AE26" s="17"/>
      <c r="AF26" s="17"/>
      <c r="AG26" s="17"/>
      <c r="AH26" s="39"/>
      <c r="AI26" s="39"/>
      <c r="AJ26" s="46"/>
    </row>
    <row r="27" spans="1:36">
      <c r="C27" s="74" t="s">
        <v>25</v>
      </c>
      <c r="D27" s="14"/>
      <c r="E27" s="72"/>
      <c r="F27" s="72"/>
      <c r="G27" s="72">
        <v>775</v>
      </c>
      <c r="H27" s="126"/>
      <c r="I27" s="72"/>
      <c r="J27" s="49"/>
      <c r="K27" s="15"/>
      <c r="L27" s="15"/>
      <c r="M27" s="15"/>
      <c r="N27" s="126"/>
      <c r="O27" s="15"/>
      <c r="P27" s="22"/>
      <c r="Q27" s="8"/>
      <c r="R27" s="8"/>
      <c r="S27" s="8"/>
      <c r="T27" s="126"/>
      <c r="U27" s="8"/>
      <c r="V27" s="16"/>
      <c r="W27" s="8"/>
      <c r="X27" s="8"/>
      <c r="Y27" s="8"/>
      <c r="Z27" s="126"/>
      <c r="AA27" s="8"/>
      <c r="AB27" s="79"/>
      <c r="AC27" s="53">
        <f t="shared" si="0"/>
        <v>775</v>
      </c>
      <c r="AD27" s="68"/>
      <c r="AE27" s="17"/>
      <c r="AF27" s="17"/>
      <c r="AG27" s="17"/>
      <c r="AH27" s="39"/>
      <c r="AI27" s="39"/>
      <c r="AJ27" s="46"/>
    </row>
    <row r="28" spans="1:36">
      <c r="C28" s="73" t="s">
        <v>24</v>
      </c>
      <c r="D28" s="14"/>
      <c r="E28" s="72"/>
      <c r="F28" s="72">
        <v>1724</v>
      </c>
      <c r="G28" s="72"/>
      <c r="H28" s="126"/>
      <c r="I28" s="72"/>
      <c r="J28" s="49"/>
      <c r="K28" s="15"/>
      <c r="L28" s="15"/>
      <c r="M28" s="15"/>
      <c r="N28" s="126"/>
      <c r="O28" s="15"/>
      <c r="P28" s="22"/>
      <c r="Q28" s="8"/>
      <c r="R28" s="8"/>
      <c r="S28" s="8"/>
      <c r="T28" s="126"/>
      <c r="U28" s="8"/>
      <c r="V28" s="16"/>
      <c r="W28" s="8"/>
      <c r="X28" s="8"/>
      <c r="Y28" s="8"/>
      <c r="Z28" s="126"/>
      <c r="AA28" s="8"/>
      <c r="AB28" s="79"/>
      <c r="AC28" s="53">
        <f t="shared" si="0"/>
        <v>1724</v>
      </c>
      <c r="AD28" s="68"/>
      <c r="AE28" s="17"/>
      <c r="AF28" s="17"/>
      <c r="AG28" s="17"/>
      <c r="AH28" s="39"/>
      <c r="AI28" s="39"/>
      <c r="AJ28" s="46"/>
    </row>
    <row r="29" spans="1:36">
      <c r="C29" s="73" t="s">
        <v>43</v>
      </c>
      <c r="D29" s="14"/>
      <c r="E29" s="72"/>
      <c r="F29" s="72"/>
      <c r="G29" s="72"/>
      <c r="H29" s="126"/>
      <c r="I29" s="72">
        <v>928</v>
      </c>
      <c r="J29" s="49"/>
      <c r="K29" s="15"/>
      <c r="L29" s="15"/>
      <c r="M29" s="15"/>
      <c r="N29" s="126"/>
      <c r="O29" s="15"/>
      <c r="P29" s="22"/>
      <c r="Q29" s="8"/>
      <c r="R29" s="8"/>
      <c r="S29" s="8"/>
      <c r="T29" s="126"/>
      <c r="U29" s="8"/>
      <c r="V29" s="16"/>
      <c r="W29" s="8"/>
      <c r="X29" s="8"/>
      <c r="Y29" s="8"/>
      <c r="Z29" s="126"/>
      <c r="AA29" s="8"/>
      <c r="AB29" s="79"/>
      <c r="AC29" s="53">
        <f>SUM(E29:AA29)</f>
        <v>928</v>
      </c>
      <c r="AD29" s="68"/>
      <c r="AE29" s="17"/>
      <c r="AF29" s="17"/>
      <c r="AG29" s="17"/>
      <c r="AH29" s="39"/>
      <c r="AI29" s="39"/>
      <c r="AJ29" s="46"/>
    </row>
    <row r="30" spans="1:36">
      <c r="C30" s="73" t="s">
        <v>38</v>
      </c>
      <c r="D30" s="14"/>
      <c r="E30" s="72"/>
      <c r="F30" s="72"/>
      <c r="G30" s="72"/>
      <c r="H30" s="126"/>
      <c r="I30" s="72"/>
      <c r="J30" s="49"/>
      <c r="K30" s="2"/>
      <c r="L30" s="2"/>
      <c r="M30" s="2"/>
      <c r="N30" s="126"/>
      <c r="O30" s="2"/>
      <c r="P30" s="22"/>
      <c r="R30" s="8"/>
      <c r="S30" s="8"/>
      <c r="T30" s="126"/>
      <c r="U30" s="8"/>
      <c r="V30" s="16"/>
      <c r="W30" s="8">
        <v>50</v>
      </c>
      <c r="X30" s="8">
        <v>50</v>
      </c>
      <c r="Y30" s="8">
        <v>81</v>
      </c>
      <c r="Z30" s="126"/>
      <c r="AA30" s="8">
        <v>40</v>
      </c>
      <c r="AB30" s="79"/>
      <c r="AC30" s="53">
        <f t="shared" si="0"/>
        <v>221</v>
      </c>
      <c r="AD30" s="68"/>
      <c r="AE30" s="17"/>
      <c r="AF30" s="17"/>
      <c r="AG30" s="17"/>
      <c r="AH30" s="39"/>
      <c r="AI30" s="39"/>
      <c r="AJ30" s="46"/>
    </row>
    <row r="31" spans="1:36">
      <c r="C31" s="73" t="s">
        <v>15</v>
      </c>
      <c r="D31" s="14"/>
      <c r="E31" s="15"/>
      <c r="F31" s="15"/>
      <c r="G31" s="15"/>
      <c r="H31" s="126"/>
      <c r="I31" s="15"/>
      <c r="J31" s="22"/>
      <c r="K31" s="15">
        <v>791</v>
      </c>
      <c r="L31" s="15">
        <v>790</v>
      </c>
      <c r="M31" s="15">
        <v>1295</v>
      </c>
      <c r="N31" s="126"/>
      <c r="O31" s="15">
        <v>534</v>
      </c>
      <c r="P31" s="22"/>
      <c r="Q31" s="8"/>
      <c r="R31" s="8"/>
      <c r="S31" s="8"/>
      <c r="T31" s="126"/>
      <c r="U31" s="8"/>
      <c r="V31" s="16"/>
      <c r="W31" s="8">
        <v>115</v>
      </c>
      <c r="X31" s="8">
        <v>115</v>
      </c>
      <c r="Y31" s="8">
        <v>231</v>
      </c>
      <c r="Z31" s="126"/>
      <c r="AA31" s="8">
        <v>122</v>
      </c>
      <c r="AB31" s="79"/>
      <c r="AC31" s="53">
        <f>SUM(E31:AA31)</f>
        <v>3993</v>
      </c>
      <c r="AD31" s="68"/>
      <c r="AE31" s="17"/>
      <c r="AF31" s="17"/>
      <c r="AG31" s="17"/>
      <c r="AH31" s="39"/>
      <c r="AI31" s="39"/>
      <c r="AJ31" s="46"/>
    </row>
    <row r="32" spans="1:36" s="6" customFormat="1" ht="15.75" thickBot="1">
      <c r="C32" s="60"/>
      <c r="D32" s="14"/>
      <c r="E32" s="61"/>
      <c r="F32" s="61"/>
      <c r="G32" s="61"/>
      <c r="H32" s="61"/>
      <c r="I32" s="61"/>
      <c r="J32" s="21"/>
      <c r="K32" s="61"/>
      <c r="L32" s="61"/>
      <c r="M32" s="61"/>
      <c r="N32" s="61"/>
      <c r="O32" s="61"/>
      <c r="P32" s="21"/>
      <c r="Q32" s="62"/>
      <c r="R32" s="62"/>
      <c r="S32" s="62"/>
      <c r="T32" s="62"/>
      <c r="U32" s="62"/>
      <c r="V32" s="17"/>
      <c r="W32" s="62"/>
      <c r="X32" s="17"/>
      <c r="Y32" s="17"/>
      <c r="Z32" s="17"/>
      <c r="AA32" s="17"/>
      <c r="AB32" s="17"/>
      <c r="AC32" s="63"/>
      <c r="AD32" s="17"/>
      <c r="AE32" s="17"/>
      <c r="AF32" s="17"/>
      <c r="AG32" s="17"/>
      <c r="AH32" s="17"/>
      <c r="AI32" s="39"/>
      <c r="AJ32" s="46"/>
    </row>
    <row r="33" spans="1:36" s="6" customFormat="1" ht="15.75" thickBot="1">
      <c r="C33" s="11"/>
      <c r="D33" s="14"/>
      <c r="E33" s="69">
        <f>SUM(E25:E31)</f>
        <v>4999</v>
      </c>
      <c r="F33" s="69">
        <f>SUM(F25:F31)</f>
        <v>4928</v>
      </c>
      <c r="G33" s="69">
        <f>SUM(G25:G31)</f>
        <v>8003</v>
      </c>
      <c r="H33" s="69">
        <f>SUM(H25:H31)</f>
        <v>0</v>
      </c>
      <c r="I33" s="69">
        <f>SUM(I25:I31)</f>
        <v>4324</v>
      </c>
      <c r="J33" s="21"/>
      <c r="K33" s="69">
        <f>SUM(K25:K31)</f>
        <v>791</v>
      </c>
      <c r="L33" s="69">
        <f>SUM(L25:L31)</f>
        <v>790</v>
      </c>
      <c r="M33" s="69">
        <f>SUM(M25:M31)</f>
        <v>1295</v>
      </c>
      <c r="N33" s="69">
        <f>SUM(N25:N31)</f>
        <v>0</v>
      </c>
      <c r="O33" s="69">
        <f>SUM(O25:O31)</f>
        <v>534</v>
      </c>
      <c r="P33" s="21"/>
      <c r="Q33" s="69">
        <f>SUM(Q25:Q31)</f>
        <v>0</v>
      </c>
      <c r="R33" s="69">
        <f>SUM(R25:R31)</f>
        <v>0</v>
      </c>
      <c r="S33" s="69">
        <f>SUM(S25:S31)</f>
        <v>0</v>
      </c>
      <c r="T33" s="69">
        <f>SUM(T25:T31)</f>
        <v>0</v>
      </c>
      <c r="U33" s="69">
        <f>SUM(U25:U31)</f>
        <v>0</v>
      </c>
      <c r="V33" s="17"/>
      <c r="W33" s="69">
        <f>SUM(W25:W31)</f>
        <v>165</v>
      </c>
      <c r="X33" s="69">
        <f>SUM(X25:X31)</f>
        <v>165</v>
      </c>
      <c r="Y33" s="69">
        <f>SUM(Y25:Y31)</f>
        <v>312</v>
      </c>
      <c r="Z33" s="69">
        <f>SUM(Z25:Z31)</f>
        <v>0</v>
      </c>
      <c r="AA33" s="69">
        <f>SUM(AA25:AA31)</f>
        <v>162</v>
      </c>
      <c r="AB33" s="17"/>
      <c r="AC33" s="54"/>
      <c r="AD33" s="17"/>
      <c r="AE33" s="17"/>
      <c r="AF33" s="17"/>
      <c r="AG33" s="17"/>
      <c r="AH33" s="17"/>
      <c r="AI33" s="39"/>
      <c r="AJ33" s="46"/>
    </row>
    <row r="34" spans="1:36" s="6" customFormat="1" ht="15.75" thickBot="1">
      <c r="C34" s="11"/>
      <c r="D34" s="14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54"/>
      <c r="AD34" s="17"/>
      <c r="AE34" s="17"/>
      <c r="AF34" s="17"/>
      <c r="AG34" s="17"/>
      <c r="AH34" s="17"/>
      <c r="AI34" s="39"/>
      <c r="AJ34" s="46"/>
    </row>
    <row r="35" spans="1:36" s="6" customFormat="1" ht="15.75" thickBot="1">
      <c r="C35" s="11"/>
      <c r="D35" s="14"/>
      <c r="E35" s="155">
        <f>SUM(E33:I33)</f>
        <v>22254</v>
      </c>
      <c r="F35" s="156"/>
      <c r="G35" s="156"/>
      <c r="H35" s="156"/>
      <c r="I35" s="157"/>
      <c r="J35" s="21"/>
      <c r="K35" s="155">
        <f>SUM(K33:O33)</f>
        <v>3410</v>
      </c>
      <c r="L35" s="156"/>
      <c r="M35" s="156"/>
      <c r="N35" s="156"/>
      <c r="O35" s="157"/>
      <c r="P35" s="21"/>
      <c r="Q35" s="155">
        <f>SUM(Q33:U33)</f>
        <v>0</v>
      </c>
      <c r="R35" s="156"/>
      <c r="S35" s="156"/>
      <c r="T35" s="156"/>
      <c r="U35" s="157"/>
      <c r="V35" s="17"/>
      <c r="W35" s="155">
        <f>SUM(W33:AA33)</f>
        <v>804</v>
      </c>
      <c r="X35" s="156"/>
      <c r="Y35" s="156"/>
      <c r="Z35" s="156"/>
      <c r="AA35" s="157"/>
      <c r="AB35" s="17"/>
      <c r="AC35" s="69">
        <f>SUM(AC25:AC31)</f>
        <v>26468</v>
      </c>
      <c r="AD35" s="17"/>
      <c r="AE35" s="93">
        <v>2182</v>
      </c>
      <c r="AF35" s="93">
        <v>214</v>
      </c>
      <c r="AG35" s="17"/>
      <c r="AH35" s="93">
        <f>AJ35-AC35</f>
        <v>5179</v>
      </c>
      <c r="AI35" s="39"/>
      <c r="AJ35" s="69">
        <v>31647</v>
      </c>
    </row>
    <row r="36" spans="1:36" s="6" customFormat="1">
      <c r="C36" s="11"/>
      <c r="D36" s="14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63"/>
      <c r="AD36" s="17"/>
      <c r="AE36" s="17"/>
      <c r="AF36" s="17"/>
      <c r="AG36" s="17"/>
      <c r="AH36" s="62"/>
      <c r="AI36" s="39"/>
      <c r="AJ36" s="62"/>
    </row>
    <row r="37" spans="1:36" s="6" customFormat="1" ht="15.75" thickBot="1">
      <c r="C37" s="64"/>
      <c r="D37" s="14"/>
      <c r="E37" s="65"/>
      <c r="F37" s="65"/>
      <c r="G37" s="65"/>
      <c r="H37" s="65"/>
      <c r="I37" s="65"/>
      <c r="J37" s="21"/>
      <c r="K37" s="65"/>
      <c r="L37" s="65"/>
      <c r="M37" s="65"/>
      <c r="N37" s="65"/>
      <c r="O37" s="65"/>
      <c r="P37" s="21"/>
      <c r="Q37" s="66"/>
      <c r="R37" s="66"/>
      <c r="S37" s="66"/>
      <c r="T37" s="66"/>
      <c r="U37" s="66"/>
      <c r="V37" s="17"/>
      <c r="W37" s="66"/>
      <c r="X37" s="17"/>
      <c r="Y37" s="17"/>
      <c r="Z37" s="17"/>
      <c r="AA37" s="17"/>
      <c r="AB37" s="17"/>
      <c r="AC37" s="67"/>
      <c r="AD37" s="17"/>
      <c r="AE37" s="17"/>
      <c r="AF37" s="17"/>
      <c r="AG37" s="17"/>
      <c r="AH37" s="17"/>
      <c r="AI37" s="39"/>
      <c r="AJ37" s="17"/>
    </row>
    <row r="38" spans="1:36" ht="15.75" thickBot="1">
      <c r="A38" s="78" t="s">
        <v>26</v>
      </c>
      <c r="B38" s="92"/>
      <c r="C38" s="72" t="s">
        <v>20</v>
      </c>
      <c r="D38" s="14"/>
      <c r="E38" s="72">
        <v>228</v>
      </c>
      <c r="F38" s="72"/>
      <c r="G38" s="72"/>
      <c r="H38" s="126"/>
      <c r="I38" s="72">
        <v>2084</v>
      </c>
      <c r="J38" s="49"/>
      <c r="K38" s="15"/>
      <c r="L38" s="15"/>
      <c r="M38" s="15"/>
      <c r="N38" s="126"/>
      <c r="O38" s="15"/>
      <c r="P38" s="22"/>
      <c r="Q38" s="8"/>
      <c r="R38" s="8"/>
      <c r="S38" s="8"/>
      <c r="T38" s="126"/>
      <c r="U38" s="8"/>
      <c r="V38" s="16"/>
      <c r="W38" s="8"/>
      <c r="X38" s="8"/>
      <c r="Y38" s="8"/>
      <c r="Z38" s="126"/>
      <c r="AA38" s="8"/>
      <c r="AB38" s="79"/>
      <c r="AC38" s="53">
        <f>SUM(E38:AA38)</f>
        <v>2312</v>
      </c>
      <c r="AD38" s="68"/>
      <c r="AE38" s="17"/>
      <c r="AF38" s="17"/>
      <c r="AG38" s="17"/>
      <c r="AH38" s="39"/>
      <c r="AI38" s="39"/>
      <c r="AJ38" s="46"/>
    </row>
    <row r="39" spans="1:36">
      <c r="C39" s="73" t="s">
        <v>22</v>
      </c>
      <c r="D39" s="14"/>
      <c r="E39" s="72"/>
      <c r="F39" s="72">
        <v>731</v>
      </c>
      <c r="G39" s="72"/>
      <c r="H39" s="126"/>
      <c r="I39" s="72"/>
      <c r="J39" s="49"/>
      <c r="K39" s="15"/>
      <c r="L39" s="15"/>
      <c r="M39" s="15"/>
      <c r="N39" s="126"/>
      <c r="O39" s="15"/>
      <c r="P39" s="22"/>
      <c r="Q39" s="8"/>
      <c r="R39" s="8"/>
      <c r="S39" s="8"/>
      <c r="T39" s="126"/>
      <c r="U39" s="8"/>
      <c r="V39" s="16"/>
      <c r="W39" s="8"/>
      <c r="X39" s="8"/>
      <c r="Y39" s="8"/>
      <c r="Z39" s="126"/>
      <c r="AA39" s="8"/>
      <c r="AB39" s="79"/>
      <c r="AC39" s="53">
        <f t="shared" ref="AC39:AC44" si="1">SUM(E39:AA39)</f>
        <v>731</v>
      </c>
      <c r="AD39" s="68"/>
      <c r="AE39" s="17"/>
      <c r="AF39" s="17"/>
      <c r="AG39" s="17"/>
      <c r="AH39" s="39"/>
      <c r="AI39" s="39"/>
      <c r="AJ39" s="46"/>
    </row>
    <row r="40" spans="1:36">
      <c r="C40" s="73" t="s">
        <v>23</v>
      </c>
      <c r="D40" s="14"/>
      <c r="E40" s="72"/>
      <c r="F40" s="72"/>
      <c r="G40" s="72">
        <v>1425</v>
      </c>
      <c r="H40" s="126"/>
      <c r="I40" s="72"/>
      <c r="J40" s="49"/>
      <c r="K40" s="15"/>
      <c r="L40" s="15"/>
      <c r="M40" s="15"/>
      <c r="N40" s="126"/>
      <c r="O40" s="15"/>
      <c r="P40" s="22"/>
      <c r="Q40" s="8"/>
      <c r="R40" s="8"/>
      <c r="S40" s="8"/>
      <c r="T40" s="126"/>
      <c r="U40" s="8"/>
      <c r="V40" s="16"/>
      <c r="W40" s="8"/>
      <c r="X40" s="8"/>
      <c r="Y40" s="8"/>
      <c r="Z40" s="126"/>
      <c r="AA40" s="8"/>
      <c r="AB40" s="79"/>
      <c r="AC40" s="53">
        <f t="shared" si="1"/>
        <v>1425</v>
      </c>
      <c r="AD40" s="68"/>
      <c r="AE40" s="17"/>
      <c r="AF40" s="17"/>
      <c r="AG40" s="17"/>
      <c r="AH40" s="39"/>
      <c r="AI40" s="39"/>
      <c r="AJ40" s="46"/>
    </row>
    <row r="41" spans="1:36">
      <c r="C41" s="74" t="s">
        <v>25</v>
      </c>
      <c r="D41" s="14"/>
      <c r="E41" s="72"/>
      <c r="F41" s="72"/>
      <c r="G41" s="72">
        <v>2338</v>
      </c>
      <c r="H41" s="126"/>
      <c r="I41" s="72"/>
      <c r="J41" s="49"/>
      <c r="K41" s="15"/>
      <c r="L41" s="15"/>
      <c r="M41" s="15"/>
      <c r="N41" s="126"/>
      <c r="O41" s="15"/>
      <c r="P41" s="22"/>
      <c r="Q41" s="8"/>
      <c r="R41" s="8"/>
      <c r="S41" s="8"/>
      <c r="T41" s="126"/>
      <c r="U41" s="8"/>
      <c r="V41" s="16"/>
      <c r="W41" s="8"/>
      <c r="X41" s="8"/>
      <c r="Y41" s="8"/>
      <c r="Z41" s="126"/>
      <c r="AA41" s="8"/>
      <c r="AB41" s="79"/>
      <c r="AC41" s="53">
        <f t="shared" si="1"/>
        <v>2338</v>
      </c>
      <c r="AD41" s="68"/>
      <c r="AE41" s="17"/>
      <c r="AF41" s="17"/>
      <c r="AG41" s="17"/>
      <c r="AH41" s="39"/>
      <c r="AI41" s="39"/>
      <c r="AJ41" s="46"/>
    </row>
    <row r="42" spans="1:36">
      <c r="C42" s="73" t="s">
        <v>24</v>
      </c>
      <c r="D42" s="14"/>
      <c r="E42" s="72"/>
      <c r="F42" s="72">
        <v>2384</v>
      </c>
      <c r="G42" s="72">
        <v>589</v>
      </c>
      <c r="H42" s="126"/>
      <c r="I42" s="72"/>
      <c r="J42" s="49"/>
      <c r="K42" s="15"/>
      <c r="L42" s="15"/>
      <c r="M42" s="15"/>
      <c r="N42" s="126"/>
      <c r="O42" s="15"/>
      <c r="P42" s="22"/>
      <c r="Q42" s="8"/>
      <c r="R42" s="8"/>
      <c r="S42" s="8"/>
      <c r="T42" s="126"/>
      <c r="U42" s="8"/>
      <c r="V42" s="16"/>
      <c r="W42" s="8"/>
      <c r="X42" s="8"/>
      <c r="Y42" s="8"/>
      <c r="Z42" s="126"/>
      <c r="AA42" s="8"/>
      <c r="AB42" s="79"/>
      <c r="AC42" s="53">
        <f t="shared" si="1"/>
        <v>2973</v>
      </c>
      <c r="AD42" s="68"/>
      <c r="AE42" s="17"/>
      <c r="AF42" s="17"/>
      <c r="AG42" s="17"/>
      <c r="AH42" s="39"/>
      <c r="AI42" s="39"/>
      <c r="AJ42" s="46"/>
    </row>
    <row r="43" spans="1:36">
      <c r="C43" s="73" t="s">
        <v>15</v>
      </c>
      <c r="D43" s="14"/>
      <c r="E43" s="72"/>
      <c r="F43" s="72"/>
      <c r="G43" s="72"/>
      <c r="H43" s="126"/>
      <c r="I43" s="72"/>
      <c r="J43" s="49"/>
      <c r="K43" s="15">
        <v>811</v>
      </c>
      <c r="L43" s="15">
        <v>809</v>
      </c>
      <c r="M43" s="15">
        <v>1445</v>
      </c>
      <c r="N43" s="126"/>
      <c r="O43" s="15">
        <v>766</v>
      </c>
      <c r="P43" s="22"/>
      <c r="Q43" s="8"/>
      <c r="R43" s="8"/>
      <c r="S43" s="8"/>
      <c r="T43" s="126"/>
      <c r="U43" s="8"/>
      <c r="V43" s="16"/>
      <c r="W43" s="8">
        <v>115</v>
      </c>
      <c r="X43" s="8">
        <v>115</v>
      </c>
      <c r="Y43" s="8">
        <v>231</v>
      </c>
      <c r="Z43" s="126"/>
      <c r="AA43" s="8">
        <v>115</v>
      </c>
      <c r="AB43" s="79"/>
      <c r="AC43" s="53">
        <f t="shared" si="1"/>
        <v>4407</v>
      </c>
      <c r="AD43" s="68"/>
      <c r="AE43" s="17"/>
      <c r="AF43" s="17"/>
      <c r="AG43" s="17"/>
      <c r="AH43" s="39"/>
      <c r="AI43" s="39"/>
      <c r="AJ43" s="46"/>
    </row>
    <row r="44" spans="1:36">
      <c r="C44" s="73" t="s">
        <v>38</v>
      </c>
      <c r="D44" s="14"/>
      <c r="E44" s="72"/>
      <c r="F44" s="72"/>
      <c r="G44" s="72"/>
      <c r="H44" s="126"/>
      <c r="I44" s="72"/>
      <c r="J44" s="49"/>
      <c r="K44" s="15"/>
      <c r="L44" s="15"/>
      <c r="M44" s="15"/>
      <c r="N44" s="126"/>
      <c r="O44" s="15"/>
      <c r="P44" s="22"/>
      <c r="Q44" s="8"/>
      <c r="R44" s="8"/>
      <c r="S44" s="8"/>
      <c r="T44" s="126"/>
      <c r="U44" s="8"/>
      <c r="V44" s="16"/>
      <c r="W44" s="8">
        <v>50</v>
      </c>
      <c r="X44" s="8">
        <v>50</v>
      </c>
      <c r="Y44" s="8">
        <v>80</v>
      </c>
      <c r="Z44" s="126"/>
      <c r="AA44" s="8">
        <v>38</v>
      </c>
      <c r="AB44" s="17"/>
      <c r="AC44" s="53">
        <f t="shared" si="1"/>
        <v>218</v>
      </c>
      <c r="AD44" s="17"/>
      <c r="AE44" s="17"/>
      <c r="AF44" s="17"/>
      <c r="AG44" s="17"/>
      <c r="AH44" s="39"/>
      <c r="AI44" s="39"/>
      <c r="AJ44" s="46"/>
    </row>
    <row r="45" spans="1:36">
      <c r="C45" s="74" t="s">
        <v>33</v>
      </c>
      <c r="D45" s="14"/>
      <c r="E45" s="72"/>
      <c r="F45" s="72"/>
      <c r="G45" s="72">
        <v>1025</v>
      </c>
      <c r="H45" s="126"/>
      <c r="I45" s="72"/>
      <c r="J45" s="49"/>
      <c r="K45" s="15"/>
      <c r="L45" s="15"/>
      <c r="M45" s="15">
        <v>34</v>
      </c>
      <c r="N45" s="126"/>
      <c r="O45" s="15"/>
      <c r="P45" s="22"/>
      <c r="Q45" s="8"/>
      <c r="R45" s="8"/>
      <c r="S45" s="8"/>
      <c r="T45" s="126"/>
      <c r="U45" s="8"/>
      <c r="V45" s="16"/>
      <c r="W45" s="8"/>
      <c r="X45" s="8"/>
      <c r="Y45" s="8">
        <v>52</v>
      </c>
      <c r="Z45" s="126"/>
      <c r="AA45" s="8"/>
      <c r="AB45" s="17"/>
      <c r="AC45" s="53">
        <f>SUM(E45:AA45)</f>
        <v>1111</v>
      </c>
      <c r="AD45" s="17"/>
      <c r="AE45" s="17"/>
      <c r="AF45" s="17"/>
      <c r="AG45" s="17"/>
      <c r="AH45" s="39"/>
      <c r="AI45" s="39"/>
      <c r="AJ45" s="46"/>
    </row>
    <row r="46" spans="1:36" s="6" customFormat="1" ht="15.75" thickBot="1">
      <c r="C46" s="60"/>
      <c r="D46" s="14"/>
      <c r="E46" s="61"/>
      <c r="F46" s="61"/>
      <c r="G46" s="61"/>
      <c r="H46" s="61"/>
      <c r="I46" s="61"/>
      <c r="J46" s="21"/>
      <c r="K46" s="61"/>
      <c r="L46" s="61"/>
      <c r="M46" s="61"/>
      <c r="N46" s="61"/>
      <c r="O46" s="61"/>
      <c r="P46" s="21"/>
      <c r="Q46" s="62"/>
      <c r="R46" s="62"/>
      <c r="S46" s="62"/>
      <c r="T46" s="62"/>
      <c r="U46" s="62"/>
      <c r="V46" s="17"/>
      <c r="W46" s="62"/>
      <c r="X46" s="17"/>
      <c r="Y46" s="17"/>
      <c r="Z46" s="17"/>
      <c r="AA46" s="17"/>
      <c r="AB46" s="17"/>
      <c r="AC46" s="63"/>
      <c r="AD46" s="17"/>
      <c r="AE46" s="17"/>
      <c r="AF46" s="17"/>
      <c r="AG46" s="17"/>
      <c r="AH46" s="17"/>
      <c r="AI46" s="39"/>
      <c r="AJ46" s="46"/>
    </row>
    <row r="47" spans="1:36" s="6" customFormat="1" ht="15.75" thickBot="1">
      <c r="C47" s="11"/>
      <c r="D47" s="14"/>
      <c r="E47" s="69">
        <f>SUM(E38:E45)</f>
        <v>228</v>
      </c>
      <c r="F47" s="69">
        <f t="shared" ref="F47:I47" si="2">SUM(F38:F45)</f>
        <v>3115</v>
      </c>
      <c r="G47" s="69">
        <f t="shared" si="2"/>
        <v>5377</v>
      </c>
      <c r="H47" s="69">
        <f t="shared" si="2"/>
        <v>0</v>
      </c>
      <c r="I47" s="69">
        <f t="shared" si="2"/>
        <v>2084</v>
      </c>
      <c r="J47" s="21"/>
      <c r="K47" s="69">
        <f>SUM(K38:K45)</f>
        <v>811</v>
      </c>
      <c r="L47" s="69">
        <f t="shared" ref="L47:O47" si="3">SUM(L38:L45)</f>
        <v>809</v>
      </c>
      <c r="M47" s="69">
        <f t="shared" si="3"/>
        <v>1479</v>
      </c>
      <c r="N47" s="69">
        <f t="shared" si="3"/>
        <v>0</v>
      </c>
      <c r="O47" s="69">
        <f t="shared" si="3"/>
        <v>766</v>
      </c>
      <c r="P47" s="21"/>
      <c r="Q47" s="69">
        <f>SUM(Q38:Q45)</f>
        <v>0</v>
      </c>
      <c r="R47" s="69">
        <f t="shared" ref="R47:U47" si="4">SUM(R38:R45)</f>
        <v>0</v>
      </c>
      <c r="S47" s="69">
        <f t="shared" si="4"/>
        <v>0</v>
      </c>
      <c r="T47" s="69">
        <f t="shared" si="4"/>
        <v>0</v>
      </c>
      <c r="U47" s="69">
        <f t="shared" si="4"/>
        <v>0</v>
      </c>
      <c r="V47" s="17"/>
      <c r="W47" s="69">
        <f>SUM(W38:W45)</f>
        <v>165</v>
      </c>
      <c r="X47" s="69">
        <f t="shared" ref="X47:AA47" si="5">SUM(X38:X45)</f>
        <v>165</v>
      </c>
      <c r="Y47" s="69">
        <f t="shared" si="5"/>
        <v>363</v>
      </c>
      <c r="Z47" s="69">
        <f t="shared" si="5"/>
        <v>0</v>
      </c>
      <c r="AA47" s="69">
        <f t="shared" si="5"/>
        <v>153</v>
      </c>
      <c r="AB47" s="17"/>
      <c r="AC47" s="54"/>
      <c r="AD47" s="17"/>
      <c r="AE47" s="17"/>
      <c r="AF47" s="17"/>
      <c r="AG47" s="17"/>
      <c r="AH47" s="17"/>
      <c r="AI47" s="39"/>
      <c r="AJ47" s="46"/>
    </row>
    <row r="48" spans="1:36" s="6" customFormat="1" ht="15.75" thickBot="1">
      <c r="C48" s="11"/>
      <c r="D48" s="14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54"/>
      <c r="AD48" s="17"/>
      <c r="AE48" s="17"/>
      <c r="AF48" s="17"/>
      <c r="AG48" s="17"/>
      <c r="AH48" s="17"/>
      <c r="AI48" s="39"/>
      <c r="AJ48" s="46"/>
    </row>
    <row r="49" spans="1:36" s="6" customFormat="1" ht="15.75" thickBot="1">
      <c r="C49" s="11"/>
      <c r="D49" s="14"/>
      <c r="E49" s="155">
        <f>SUM(E47:I47)</f>
        <v>10804</v>
      </c>
      <c r="F49" s="156"/>
      <c r="G49" s="156"/>
      <c r="H49" s="156"/>
      <c r="I49" s="157"/>
      <c r="J49" s="21"/>
      <c r="K49" s="155">
        <f>SUM(K47:O47)</f>
        <v>3865</v>
      </c>
      <c r="L49" s="156"/>
      <c r="M49" s="156"/>
      <c r="N49" s="156"/>
      <c r="O49" s="157"/>
      <c r="P49" s="21"/>
      <c r="Q49" s="155">
        <f>SUM(Q47:U47)</f>
        <v>0</v>
      </c>
      <c r="R49" s="156"/>
      <c r="S49" s="156"/>
      <c r="T49" s="156"/>
      <c r="U49" s="157"/>
      <c r="V49" s="17"/>
      <c r="W49" s="155">
        <f>SUM(W47:AA47)</f>
        <v>846</v>
      </c>
      <c r="X49" s="156"/>
      <c r="Y49" s="156"/>
      <c r="Z49" s="156"/>
      <c r="AA49" s="157"/>
      <c r="AB49" s="17"/>
      <c r="AC49" s="69">
        <f>SUM(E49:AA49)</f>
        <v>15515</v>
      </c>
      <c r="AD49" s="17"/>
      <c r="AE49" s="93">
        <v>2140</v>
      </c>
      <c r="AF49" s="93">
        <v>24</v>
      </c>
      <c r="AG49" s="17"/>
      <c r="AH49" s="93">
        <f>AJ49-AC49</f>
        <v>4138</v>
      </c>
      <c r="AI49" s="39"/>
      <c r="AJ49" s="69">
        <v>19653</v>
      </c>
    </row>
    <row r="50" spans="1:36" s="6" customFormat="1">
      <c r="C50" s="11"/>
      <c r="D50" s="14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63"/>
      <c r="AD50" s="17"/>
      <c r="AE50" s="17"/>
      <c r="AF50" s="17"/>
      <c r="AG50" s="17"/>
      <c r="AH50" s="62"/>
      <c r="AI50" s="39"/>
      <c r="AJ50" s="62"/>
    </row>
    <row r="51" spans="1:36" s="6" customFormat="1" ht="15.75" thickBot="1">
      <c r="C51" s="64"/>
      <c r="D51" s="14"/>
      <c r="E51" s="65"/>
      <c r="F51" s="65"/>
      <c r="G51" s="65"/>
      <c r="H51" s="65"/>
      <c r="I51" s="65"/>
      <c r="J51" s="21"/>
      <c r="K51" s="65"/>
      <c r="L51" s="65"/>
      <c r="M51" s="65"/>
      <c r="N51" s="65"/>
      <c r="O51" s="65"/>
      <c r="P51" s="21"/>
      <c r="Q51" s="66"/>
      <c r="R51" s="66"/>
      <c r="S51" s="66"/>
      <c r="T51" s="66"/>
      <c r="U51" s="66"/>
      <c r="V51" s="17"/>
      <c r="W51" s="66"/>
      <c r="X51" s="17"/>
      <c r="Y51" s="17"/>
      <c r="Z51" s="17"/>
      <c r="AA51" s="17"/>
      <c r="AB51" s="17"/>
      <c r="AC51" s="67"/>
      <c r="AD51" s="17"/>
      <c r="AE51" s="17"/>
      <c r="AF51" s="17"/>
      <c r="AG51" s="17"/>
      <c r="AH51" s="17"/>
      <c r="AI51" s="39"/>
      <c r="AJ51" s="17"/>
    </row>
    <row r="52" spans="1:36" ht="15.75" thickBot="1">
      <c r="A52" s="78" t="s">
        <v>3</v>
      </c>
      <c r="B52" s="92"/>
      <c r="C52" s="72" t="s">
        <v>20</v>
      </c>
      <c r="D52" s="14"/>
      <c r="E52" s="72">
        <v>4928</v>
      </c>
      <c r="F52" s="72">
        <v>1587</v>
      </c>
      <c r="G52" s="126"/>
      <c r="H52" s="72"/>
      <c r="I52" s="72">
        <v>59</v>
      </c>
      <c r="J52" s="49"/>
      <c r="K52" s="15"/>
      <c r="L52" s="15"/>
      <c r="M52" s="126"/>
      <c r="N52" s="15"/>
      <c r="O52" s="15"/>
      <c r="P52" s="22"/>
      <c r="Q52" s="8"/>
      <c r="R52" s="8"/>
      <c r="S52" s="126"/>
      <c r="T52" s="8"/>
      <c r="U52" s="8"/>
      <c r="V52" s="16"/>
      <c r="W52" s="8"/>
      <c r="X52" s="8"/>
      <c r="Y52" s="126"/>
      <c r="Z52" s="8"/>
      <c r="AA52" s="8"/>
      <c r="AB52" s="79"/>
      <c r="AC52" s="53">
        <f>SUM(E52:AA52)</f>
        <v>6574</v>
      </c>
      <c r="AD52" s="68"/>
      <c r="AE52" s="17"/>
      <c r="AF52" s="17"/>
      <c r="AG52" s="17"/>
      <c r="AH52" s="39"/>
      <c r="AI52" s="39"/>
      <c r="AJ52" s="46"/>
    </row>
    <row r="53" spans="1:36">
      <c r="C53" s="73" t="s">
        <v>21</v>
      </c>
      <c r="D53" s="14"/>
      <c r="E53" s="72"/>
      <c r="F53" s="72"/>
      <c r="G53" s="126"/>
      <c r="H53" s="72">
        <v>7564</v>
      </c>
      <c r="I53" s="72"/>
      <c r="J53" s="49"/>
      <c r="K53" s="15"/>
      <c r="L53" s="15"/>
      <c r="M53" s="126"/>
      <c r="N53" s="15"/>
      <c r="O53" s="15"/>
      <c r="P53" s="22"/>
      <c r="Q53" s="8"/>
      <c r="R53" s="8"/>
      <c r="S53" s="126"/>
      <c r="T53" s="8"/>
      <c r="U53" s="8"/>
      <c r="V53" s="16"/>
      <c r="W53" s="8"/>
      <c r="X53" s="8"/>
      <c r="Y53" s="126"/>
      <c r="Z53" s="8"/>
      <c r="AA53" s="8"/>
      <c r="AB53" s="79"/>
      <c r="AC53" s="53">
        <f t="shared" ref="AC53:AC59" si="6">SUM(E53:AA53)</f>
        <v>7564</v>
      </c>
      <c r="AD53" s="68"/>
      <c r="AE53" s="17"/>
      <c r="AF53" s="17"/>
      <c r="AG53" s="17"/>
      <c r="AH53" s="39"/>
      <c r="AI53" s="39"/>
      <c r="AJ53" s="46"/>
    </row>
    <row r="54" spans="1:36">
      <c r="C54" s="73" t="s">
        <v>22</v>
      </c>
      <c r="D54" s="14"/>
      <c r="E54" s="72"/>
      <c r="F54" s="72">
        <v>1567</v>
      </c>
      <c r="G54" s="126"/>
      <c r="H54" s="72"/>
      <c r="I54" s="72"/>
      <c r="J54" s="49"/>
      <c r="K54" s="15"/>
      <c r="L54" s="15"/>
      <c r="M54" s="126"/>
      <c r="N54" s="15"/>
      <c r="O54" s="15"/>
      <c r="P54" s="22"/>
      <c r="Q54" s="8"/>
      <c r="R54" s="8"/>
      <c r="S54" s="126"/>
      <c r="T54" s="8"/>
      <c r="U54" s="8"/>
      <c r="V54" s="16"/>
      <c r="W54" s="8"/>
      <c r="X54" s="8"/>
      <c r="Y54" s="126"/>
      <c r="Z54" s="8"/>
      <c r="AA54" s="8"/>
      <c r="AB54" s="79"/>
      <c r="AC54" s="53">
        <f t="shared" si="6"/>
        <v>1567</v>
      </c>
      <c r="AD54" s="68"/>
      <c r="AE54" s="17"/>
      <c r="AF54" s="17"/>
      <c r="AG54" s="17"/>
      <c r="AH54" s="39"/>
      <c r="AI54" s="39"/>
      <c r="AJ54" s="46"/>
    </row>
    <row r="55" spans="1:36">
      <c r="C55" s="73" t="s">
        <v>23</v>
      </c>
      <c r="D55" s="14"/>
      <c r="E55" s="72"/>
      <c r="F55" s="72"/>
      <c r="G55" s="126"/>
      <c r="H55" s="72">
        <v>2018</v>
      </c>
      <c r="I55" s="72"/>
      <c r="J55" s="49"/>
      <c r="K55" s="15"/>
      <c r="L55" s="15"/>
      <c r="M55" s="126"/>
      <c r="N55" s="15"/>
      <c r="O55" s="15"/>
      <c r="P55" s="22"/>
      <c r="Q55" s="8"/>
      <c r="R55" s="8"/>
      <c r="S55" s="126"/>
      <c r="T55" s="8"/>
      <c r="U55" s="8"/>
      <c r="V55" s="16"/>
      <c r="W55" s="8"/>
      <c r="X55" s="8"/>
      <c r="Y55" s="126"/>
      <c r="Z55" s="8"/>
      <c r="AA55" s="8"/>
      <c r="AB55" s="79"/>
      <c r="AC55" s="53">
        <f t="shared" si="6"/>
        <v>2018</v>
      </c>
      <c r="AD55" s="68"/>
      <c r="AE55" s="17"/>
      <c r="AF55" s="17"/>
      <c r="AG55" s="17"/>
      <c r="AH55" s="39"/>
      <c r="AI55" s="39"/>
      <c r="AJ55" s="46"/>
    </row>
    <row r="56" spans="1:36">
      <c r="C56" s="73" t="s">
        <v>24</v>
      </c>
      <c r="D56" s="14"/>
      <c r="E56" s="72"/>
      <c r="F56" s="72">
        <v>1689</v>
      </c>
      <c r="G56" s="126"/>
      <c r="H56" s="72">
        <v>2375</v>
      </c>
      <c r="I56" s="72"/>
      <c r="J56" s="49"/>
      <c r="K56" s="15"/>
      <c r="L56" s="15"/>
      <c r="M56" s="126"/>
      <c r="N56" s="15"/>
      <c r="O56" s="15"/>
      <c r="P56" s="22"/>
      <c r="Q56" s="8"/>
      <c r="R56" s="8"/>
      <c r="S56" s="126"/>
      <c r="T56" s="8"/>
      <c r="U56" s="8"/>
      <c r="V56" s="16"/>
      <c r="W56" s="8"/>
      <c r="X56" s="8"/>
      <c r="Y56" s="126"/>
      <c r="Z56" s="8"/>
      <c r="AA56" s="8"/>
      <c r="AB56" s="79"/>
      <c r="AC56" s="53">
        <f t="shared" si="6"/>
        <v>4064</v>
      </c>
      <c r="AD56" s="68"/>
      <c r="AE56" s="17"/>
      <c r="AF56" s="17"/>
      <c r="AG56" s="17"/>
      <c r="AH56" s="39"/>
      <c r="AI56" s="39"/>
      <c r="AJ56" s="46"/>
    </row>
    <row r="57" spans="1:36">
      <c r="C57" s="73" t="s">
        <v>15</v>
      </c>
      <c r="D57" s="14"/>
      <c r="E57" s="72"/>
      <c r="F57" s="72"/>
      <c r="G57" s="126"/>
      <c r="H57" s="72"/>
      <c r="I57" s="72"/>
      <c r="J57" s="49"/>
      <c r="K57" s="15">
        <v>553</v>
      </c>
      <c r="L57" s="15">
        <v>512</v>
      </c>
      <c r="M57" s="126"/>
      <c r="N57" s="15">
        <v>1079</v>
      </c>
      <c r="O57" s="15">
        <v>434</v>
      </c>
      <c r="P57" s="22"/>
      <c r="Q57" s="8">
        <v>323</v>
      </c>
      <c r="R57" s="8">
        <v>429</v>
      </c>
      <c r="S57" s="126"/>
      <c r="T57" s="8"/>
      <c r="U57" s="8">
        <v>1062</v>
      </c>
      <c r="V57" s="16"/>
      <c r="W57" s="8">
        <v>115</v>
      </c>
      <c r="X57" s="8">
        <v>115</v>
      </c>
      <c r="Y57" s="126"/>
      <c r="Z57" s="8">
        <v>232</v>
      </c>
      <c r="AA57" s="8">
        <v>99</v>
      </c>
      <c r="AB57" s="79"/>
      <c r="AC57" s="53">
        <f t="shared" si="6"/>
        <v>4953</v>
      </c>
      <c r="AD57" s="68"/>
      <c r="AE57" s="17"/>
      <c r="AF57" s="17"/>
      <c r="AG57" s="17"/>
      <c r="AH57" s="39"/>
      <c r="AI57" s="39"/>
      <c r="AJ57" s="46"/>
    </row>
    <row r="58" spans="1:36">
      <c r="C58" s="73" t="s">
        <v>38</v>
      </c>
      <c r="D58" s="14"/>
      <c r="E58" s="72"/>
      <c r="F58" s="72"/>
      <c r="G58" s="126"/>
      <c r="H58" s="72"/>
      <c r="I58" s="72"/>
      <c r="J58" s="49"/>
      <c r="K58" s="15"/>
      <c r="L58" s="15"/>
      <c r="M58" s="126"/>
      <c r="N58" s="15"/>
      <c r="O58" s="15"/>
      <c r="P58" s="22"/>
      <c r="Q58" s="8"/>
      <c r="R58" s="8"/>
      <c r="S58" s="126"/>
      <c r="T58" s="8"/>
      <c r="U58" s="8"/>
      <c r="V58" s="16"/>
      <c r="W58" s="8">
        <v>27</v>
      </c>
      <c r="X58" s="8">
        <v>27</v>
      </c>
      <c r="Y58" s="126"/>
      <c r="Z58" s="8">
        <v>80</v>
      </c>
      <c r="AA58" s="8">
        <v>38</v>
      </c>
      <c r="AB58" s="17"/>
      <c r="AC58" s="53">
        <f t="shared" si="6"/>
        <v>172</v>
      </c>
      <c r="AD58" s="17"/>
      <c r="AE58" s="17"/>
      <c r="AF58" s="17"/>
      <c r="AG58" s="17"/>
      <c r="AH58" s="39"/>
      <c r="AI58" s="39"/>
      <c r="AJ58" s="46"/>
    </row>
    <row r="59" spans="1:36">
      <c r="C59" s="74" t="s">
        <v>33</v>
      </c>
      <c r="D59" s="14"/>
      <c r="E59" s="72"/>
      <c r="F59" s="72"/>
      <c r="G59" s="126"/>
      <c r="H59" s="72">
        <v>1977</v>
      </c>
      <c r="I59" s="72"/>
      <c r="J59" s="49"/>
      <c r="K59" s="15"/>
      <c r="L59" s="15"/>
      <c r="M59" s="126"/>
      <c r="N59" s="15">
        <v>52</v>
      </c>
      <c r="O59" s="15"/>
      <c r="P59" s="22"/>
      <c r="Q59" s="8"/>
      <c r="R59" s="8"/>
      <c r="S59" s="126"/>
      <c r="T59" s="8"/>
      <c r="U59" s="8"/>
      <c r="V59" s="16"/>
      <c r="W59" s="8"/>
      <c r="X59" s="8"/>
      <c r="Y59" s="126"/>
      <c r="Z59" s="8">
        <v>414</v>
      </c>
      <c r="AA59" s="8"/>
      <c r="AB59" s="17"/>
      <c r="AC59" s="53">
        <f t="shared" si="6"/>
        <v>2443</v>
      </c>
      <c r="AD59" s="17"/>
      <c r="AE59" s="17"/>
      <c r="AF59" s="17"/>
      <c r="AG59" s="17"/>
      <c r="AH59" s="39"/>
      <c r="AI59" s="39"/>
      <c r="AJ59" s="46"/>
    </row>
    <row r="60" spans="1:36" s="6" customFormat="1" ht="15.75" thickBot="1">
      <c r="C60" s="60"/>
      <c r="D60" s="14"/>
      <c r="E60" s="61"/>
      <c r="F60" s="61"/>
      <c r="G60" s="61"/>
      <c r="H60" s="61"/>
      <c r="I60" s="61"/>
      <c r="J60" s="21"/>
      <c r="K60" s="61"/>
      <c r="L60" s="61"/>
      <c r="M60" s="61"/>
      <c r="N60" s="61"/>
      <c r="O60" s="61"/>
      <c r="P60" s="21"/>
      <c r="Q60" s="62"/>
      <c r="R60" s="62"/>
      <c r="S60" s="62"/>
      <c r="T60" s="62"/>
      <c r="U60" s="62"/>
      <c r="V60" s="17"/>
      <c r="W60" s="62"/>
      <c r="X60" s="17"/>
      <c r="Y60" s="17"/>
      <c r="Z60" s="17"/>
      <c r="AA60" s="17"/>
      <c r="AB60" s="17"/>
      <c r="AC60" s="63"/>
      <c r="AD60" s="17"/>
      <c r="AE60" s="17"/>
      <c r="AF60" s="17"/>
      <c r="AG60" s="17"/>
      <c r="AH60" s="17"/>
      <c r="AI60" s="39"/>
      <c r="AJ60" s="46"/>
    </row>
    <row r="61" spans="1:36" s="6" customFormat="1" ht="15.75" thickBot="1">
      <c r="C61" s="11"/>
      <c r="D61" s="14"/>
      <c r="E61" s="69">
        <f>SUM(E52:E59)</f>
        <v>4928</v>
      </c>
      <c r="F61" s="69">
        <f t="shared" ref="F61:I61" si="7">SUM(F52:F59)</f>
        <v>4843</v>
      </c>
      <c r="G61" s="69">
        <f t="shared" si="7"/>
        <v>0</v>
      </c>
      <c r="H61" s="69">
        <f>SUM(H52:H59)</f>
        <v>13934</v>
      </c>
      <c r="I61" s="69">
        <f t="shared" si="7"/>
        <v>59</v>
      </c>
      <c r="J61" s="21"/>
      <c r="K61" s="69">
        <f>SUM(K52:K59)</f>
        <v>553</v>
      </c>
      <c r="L61" s="69">
        <f t="shared" ref="L61:O61" si="8">SUM(L52:L59)</f>
        <v>512</v>
      </c>
      <c r="M61" s="69">
        <f t="shared" si="8"/>
        <v>0</v>
      </c>
      <c r="N61" s="69">
        <f t="shared" si="8"/>
        <v>1131</v>
      </c>
      <c r="O61" s="69">
        <f t="shared" si="8"/>
        <v>434</v>
      </c>
      <c r="P61" s="21"/>
      <c r="Q61" s="69">
        <f>SUM(Q52:Q59)</f>
        <v>323</v>
      </c>
      <c r="R61" s="69">
        <f t="shared" ref="R61:U61" si="9">SUM(R52:R59)</f>
        <v>429</v>
      </c>
      <c r="S61" s="69">
        <f t="shared" si="9"/>
        <v>0</v>
      </c>
      <c r="T61" s="69">
        <f t="shared" si="9"/>
        <v>0</v>
      </c>
      <c r="U61" s="69">
        <f t="shared" si="9"/>
        <v>1062</v>
      </c>
      <c r="V61" s="17"/>
      <c r="W61" s="69">
        <f>SUM(W52:W59)</f>
        <v>142</v>
      </c>
      <c r="X61" s="69">
        <f t="shared" ref="X61:AA61" si="10">SUM(X52:X59)</f>
        <v>142</v>
      </c>
      <c r="Y61" s="69">
        <f t="shared" si="10"/>
        <v>0</v>
      </c>
      <c r="Z61" s="69">
        <f t="shared" si="10"/>
        <v>726</v>
      </c>
      <c r="AA61" s="69">
        <f t="shared" si="10"/>
        <v>137</v>
      </c>
      <c r="AB61" s="17"/>
      <c r="AC61" s="54"/>
      <c r="AD61" s="17"/>
      <c r="AE61" s="17"/>
      <c r="AF61" s="17"/>
      <c r="AG61" s="17"/>
      <c r="AH61" s="17"/>
      <c r="AI61" s="39"/>
      <c r="AJ61" s="46"/>
    </row>
    <row r="62" spans="1:36" s="6" customFormat="1" ht="15.75" thickBot="1">
      <c r="C62" s="11"/>
      <c r="D62" s="14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54"/>
      <c r="AD62" s="17"/>
      <c r="AE62" s="17"/>
      <c r="AF62" s="17"/>
      <c r="AG62" s="17"/>
      <c r="AH62" s="17"/>
      <c r="AI62" s="39"/>
      <c r="AJ62" s="46"/>
    </row>
    <row r="63" spans="1:36" s="6" customFormat="1" ht="15.75" thickBot="1">
      <c r="C63" s="11"/>
      <c r="D63" s="14"/>
      <c r="E63" s="155">
        <f>SUM(E61:I61)</f>
        <v>23764</v>
      </c>
      <c r="F63" s="156"/>
      <c r="G63" s="156"/>
      <c r="H63" s="156"/>
      <c r="I63" s="157"/>
      <c r="J63" s="21"/>
      <c r="K63" s="155">
        <f>SUM(K61:O61)</f>
        <v>2630</v>
      </c>
      <c r="L63" s="156"/>
      <c r="M63" s="156"/>
      <c r="N63" s="156"/>
      <c r="O63" s="157"/>
      <c r="P63" s="21"/>
      <c r="Q63" s="155">
        <f>SUM(Q61:U61)</f>
        <v>1814</v>
      </c>
      <c r="R63" s="156"/>
      <c r="S63" s="156"/>
      <c r="T63" s="156"/>
      <c r="U63" s="157"/>
      <c r="V63" s="17"/>
      <c r="W63" s="155">
        <f>SUM(W61:AA61)</f>
        <v>1147</v>
      </c>
      <c r="X63" s="156"/>
      <c r="Y63" s="156"/>
      <c r="Z63" s="156"/>
      <c r="AA63" s="157"/>
      <c r="AB63" s="17"/>
      <c r="AC63" s="69">
        <f>SUM(AC52:AC59)</f>
        <v>29355</v>
      </c>
      <c r="AD63" s="17"/>
      <c r="AE63" s="93">
        <v>2069</v>
      </c>
      <c r="AF63" s="93">
        <v>69</v>
      </c>
      <c r="AG63" s="17"/>
      <c r="AH63" s="93">
        <f>AJ63-AC63</f>
        <v>4883</v>
      </c>
      <c r="AI63" s="39"/>
      <c r="AJ63" s="69">
        <v>34238</v>
      </c>
    </row>
    <row r="64" spans="1:36" s="6" customFormat="1">
      <c r="C64" s="11"/>
      <c r="D64" s="14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63"/>
      <c r="AD64" s="17"/>
      <c r="AE64" s="17"/>
      <c r="AF64" s="17"/>
      <c r="AG64" s="17"/>
      <c r="AH64" s="62"/>
      <c r="AI64" s="39"/>
      <c r="AJ64" s="62"/>
    </row>
    <row r="65" spans="1:36" s="6" customFormat="1" ht="15.75" thickBot="1">
      <c r="C65" s="64"/>
      <c r="D65" s="14"/>
      <c r="E65" s="65"/>
      <c r="F65" s="65"/>
      <c r="G65" s="65"/>
      <c r="H65" s="65"/>
      <c r="I65" s="65"/>
      <c r="J65" s="21"/>
      <c r="K65" s="65"/>
      <c r="L65" s="65"/>
      <c r="M65" s="65"/>
      <c r="N65" s="65"/>
      <c r="O65" s="65"/>
      <c r="P65" s="21"/>
      <c r="Q65" s="66"/>
      <c r="R65" s="66"/>
      <c r="S65" s="66"/>
      <c r="T65" s="66"/>
      <c r="U65" s="66"/>
      <c r="V65" s="17"/>
      <c r="W65" s="66"/>
      <c r="X65" s="17"/>
      <c r="Y65" s="17"/>
      <c r="Z65" s="17"/>
      <c r="AA65" s="17"/>
      <c r="AB65" s="17"/>
      <c r="AC65" s="67"/>
      <c r="AD65" s="17"/>
      <c r="AE65" s="17"/>
      <c r="AF65" s="17"/>
      <c r="AG65" s="17"/>
      <c r="AH65" s="17"/>
      <c r="AI65" s="39"/>
      <c r="AJ65" s="17"/>
    </row>
    <row r="66" spans="1:36" ht="15.75" thickBot="1">
      <c r="A66" s="78" t="s">
        <v>29</v>
      </c>
      <c r="B66" s="92"/>
      <c r="C66" s="73" t="s">
        <v>21</v>
      </c>
      <c r="D66" s="14"/>
      <c r="E66" s="72"/>
      <c r="F66" s="72"/>
      <c r="G66" s="126"/>
      <c r="H66" s="72">
        <f>231+5117</f>
        <v>5348</v>
      </c>
      <c r="I66" s="72"/>
      <c r="J66" s="41"/>
      <c r="K66" s="2"/>
      <c r="L66" s="2"/>
      <c r="M66" s="126"/>
      <c r="N66" s="2"/>
      <c r="O66" s="2"/>
      <c r="P66" s="82"/>
      <c r="Q66" s="2"/>
      <c r="R66" s="2"/>
      <c r="S66" s="126"/>
      <c r="T66" s="2"/>
      <c r="U66" s="2"/>
      <c r="V66" s="82"/>
      <c r="W66" s="2"/>
      <c r="X66" s="2"/>
      <c r="Y66" s="126"/>
      <c r="Z66" s="2">
        <v>290</v>
      </c>
      <c r="AA66" s="2"/>
      <c r="AB66" s="79"/>
      <c r="AC66" s="53">
        <f>SUM(E66:AA66)</f>
        <v>5638</v>
      </c>
      <c r="AD66" s="68"/>
      <c r="AE66" s="17"/>
      <c r="AF66" s="17"/>
      <c r="AG66" s="17"/>
      <c r="AH66" s="39"/>
      <c r="AI66" s="39"/>
      <c r="AJ66" s="46"/>
    </row>
    <row r="67" spans="1:36">
      <c r="C67" s="74" t="s">
        <v>33</v>
      </c>
      <c r="D67" s="14"/>
      <c r="E67" s="15"/>
      <c r="F67" s="15"/>
      <c r="G67" s="126"/>
      <c r="H67" s="15"/>
      <c r="I67" s="15"/>
      <c r="J67" s="22"/>
      <c r="K67" s="15"/>
      <c r="L67" s="15"/>
      <c r="M67" s="126"/>
      <c r="N67" s="15">
        <f>118+283</f>
        <v>401</v>
      </c>
      <c r="O67" s="15"/>
      <c r="P67" s="22"/>
      <c r="Q67" s="8"/>
      <c r="R67" s="8"/>
      <c r="S67" s="126"/>
      <c r="T67" s="8"/>
      <c r="U67" s="8"/>
      <c r="V67" s="16"/>
      <c r="W67" s="8"/>
      <c r="X67" s="8"/>
      <c r="Y67" s="126"/>
      <c r="Z67" s="8">
        <f>1233+288</f>
        <v>1521</v>
      </c>
      <c r="AA67" s="8"/>
      <c r="AB67" s="79"/>
      <c r="AC67" s="53">
        <f t="shared" ref="AC67:AC69" si="11">SUM(E67:AA67)</f>
        <v>1922</v>
      </c>
      <c r="AD67" s="68"/>
      <c r="AE67" s="17"/>
      <c r="AF67" s="17"/>
      <c r="AG67" s="17"/>
      <c r="AH67" s="39"/>
      <c r="AI67" s="39"/>
      <c r="AJ67" s="46"/>
    </row>
    <row r="68" spans="1:36">
      <c r="C68" s="74" t="s">
        <v>38</v>
      </c>
      <c r="D68" s="14"/>
      <c r="E68" s="15"/>
      <c r="F68" s="15"/>
      <c r="G68" s="126"/>
      <c r="H68" s="15"/>
      <c r="I68" s="15"/>
      <c r="J68" s="22"/>
      <c r="K68" s="15"/>
      <c r="L68" s="15"/>
      <c r="M68" s="126"/>
      <c r="N68" s="15">
        <v>112</v>
      </c>
      <c r="O68" s="15"/>
      <c r="P68" s="22"/>
      <c r="Q68" s="8"/>
      <c r="R68" s="8"/>
      <c r="S68" s="126"/>
      <c r="T68" s="8"/>
      <c r="U68" s="8">
        <v>25</v>
      </c>
      <c r="V68" s="16"/>
      <c r="W68" s="8"/>
      <c r="X68" s="8"/>
      <c r="Y68" s="126"/>
      <c r="Z68" s="8">
        <f>3075+1001</f>
        <v>4076</v>
      </c>
      <c r="AA68" s="8">
        <v>1134</v>
      </c>
      <c r="AB68" s="79"/>
      <c r="AC68" s="53">
        <f t="shared" si="11"/>
        <v>5347</v>
      </c>
      <c r="AD68" s="68"/>
      <c r="AE68" s="17"/>
      <c r="AF68" s="17"/>
      <c r="AG68" s="17"/>
      <c r="AH68" s="39"/>
      <c r="AI68" s="39"/>
      <c r="AJ68" s="46"/>
    </row>
    <row r="69" spans="1:36">
      <c r="C69" s="73" t="s">
        <v>15</v>
      </c>
      <c r="D69" s="14"/>
      <c r="E69" s="15"/>
      <c r="F69" s="15"/>
      <c r="G69" s="126"/>
      <c r="H69" s="15"/>
      <c r="I69" s="15"/>
      <c r="J69" s="22"/>
      <c r="K69" s="15">
        <v>730</v>
      </c>
      <c r="L69" s="15">
        <f>339+347</f>
        <v>686</v>
      </c>
      <c r="M69" s="126"/>
      <c r="N69" s="15">
        <f>2373+405</f>
        <v>2778</v>
      </c>
      <c r="O69" s="15">
        <v>1067</v>
      </c>
      <c r="P69" s="22"/>
      <c r="Q69" s="8">
        <f>916+2366</f>
        <v>3282</v>
      </c>
      <c r="R69" s="8">
        <f>670+2456</f>
        <v>3126</v>
      </c>
      <c r="S69" s="126"/>
      <c r="T69" s="8">
        <f>1217+2406</f>
        <v>3623</v>
      </c>
      <c r="U69" s="8">
        <v>746</v>
      </c>
      <c r="V69" s="16"/>
      <c r="W69" s="8"/>
      <c r="X69" s="8"/>
      <c r="Y69" s="126"/>
      <c r="Z69" s="8">
        <v>100</v>
      </c>
      <c r="AA69" s="8">
        <v>101</v>
      </c>
      <c r="AB69" s="79"/>
      <c r="AC69" s="53">
        <f t="shared" si="11"/>
        <v>16239</v>
      </c>
      <c r="AD69" s="68"/>
      <c r="AE69" s="17"/>
      <c r="AF69" s="17"/>
      <c r="AG69" s="17"/>
      <c r="AH69" s="39"/>
      <c r="AI69" s="39"/>
      <c r="AJ69" s="46"/>
    </row>
    <row r="70" spans="1:36" s="6" customFormat="1" ht="15.75" thickBot="1">
      <c r="C70" s="60"/>
      <c r="D70" s="14"/>
      <c r="E70" s="61"/>
      <c r="F70" s="61"/>
      <c r="G70" s="61"/>
      <c r="H70" s="61"/>
      <c r="I70" s="61"/>
      <c r="J70" s="21"/>
      <c r="K70" s="61"/>
      <c r="L70" s="61"/>
      <c r="M70" s="61"/>
      <c r="N70" s="61"/>
      <c r="O70" s="61"/>
      <c r="P70" s="21"/>
      <c r="Q70" s="62"/>
      <c r="R70" s="62"/>
      <c r="S70" s="62"/>
      <c r="T70" s="62"/>
      <c r="U70" s="62"/>
      <c r="V70" s="17"/>
      <c r="W70" s="62"/>
      <c r="X70" s="17"/>
      <c r="Y70" s="17"/>
      <c r="Z70" s="17"/>
      <c r="AA70" s="17"/>
      <c r="AB70" s="17"/>
      <c r="AC70" s="63"/>
      <c r="AD70" s="17"/>
      <c r="AE70" s="17"/>
      <c r="AF70" s="17"/>
      <c r="AG70" s="17"/>
      <c r="AH70" s="17"/>
      <c r="AI70" s="39"/>
      <c r="AJ70" s="46"/>
    </row>
    <row r="71" spans="1:36" s="6" customFormat="1" ht="15.75" thickBot="1">
      <c r="C71" s="11"/>
      <c r="D71" s="14"/>
      <c r="E71" s="69">
        <f>SUM(E66:E69)</f>
        <v>0</v>
      </c>
      <c r="F71" s="69">
        <f t="shared" ref="F71:I71" si="12">SUM(F66:F69)</f>
        <v>0</v>
      </c>
      <c r="G71" s="69">
        <f t="shared" si="12"/>
        <v>0</v>
      </c>
      <c r="H71" s="69">
        <f t="shared" si="12"/>
        <v>5348</v>
      </c>
      <c r="I71" s="69">
        <f t="shared" si="12"/>
        <v>0</v>
      </c>
      <c r="J71" s="21"/>
      <c r="K71" s="69">
        <f>SUM(K66:K69)</f>
        <v>730</v>
      </c>
      <c r="L71" s="69">
        <f t="shared" ref="L71:O71" si="13">SUM(L66:L69)</f>
        <v>686</v>
      </c>
      <c r="M71" s="69">
        <f t="shared" si="13"/>
        <v>0</v>
      </c>
      <c r="N71" s="69">
        <f t="shared" si="13"/>
        <v>3291</v>
      </c>
      <c r="O71" s="69">
        <f t="shared" si="13"/>
        <v>1067</v>
      </c>
      <c r="P71" s="21"/>
      <c r="Q71" s="69">
        <f>SUM(Q66:Q69)</f>
        <v>3282</v>
      </c>
      <c r="R71" s="69">
        <f t="shared" ref="R71:U71" si="14">SUM(R66:R69)</f>
        <v>3126</v>
      </c>
      <c r="S71" s="69">
        <f t="shared" si="14"/>
        <v>0</v>
      </c>
      <c r="T71" s="69">
        <f t="shared" si="14"/>
        <v>3623</v>
      </c>
      <c r="U71" s="69">
        <f t="shared" si="14"/>
        <v>771</v>
      </c>
      <c r="V71" s="17"/>
      <c r="W71" s="69">
        <f>SUM(W66:W69)</f>
        <v>0</v>
      </c>
      <c r="X71" s="69">
        <f t="shared" ref="X71:AA71" si="15">SUM(X66:X69)</f>
        <v>0</v>
      </c>
      <c r="Y71" s="69">
        <f t="shared" si="15"/>
        <v>0</v>
      </c>
      <c r="Z71" s="69">
        <f t="shared" si="15"/>
        <v>5987</v>
      </c>
      <c r="AA71" s="69">
        <f t="shared" si="15"/>
        <v>1235</v>
      </c>
      <c r="AB71" s="17"/>
      <c r="AC71" s="54"/>
      <c r="AD71" s="17"/>
      <c r="AE71" s="17"/>
      <c r="AF71" s="17"/>
      <c r="AG71" s="17"/>
      <c r="AH71" s="17"/>
      <c r="AI71" s="39"/>
      <c r="AJ71" s="46"/>
    </row>
    <row r="72" spans="1:36" s="6" customFormat="1" ht="15.75" thickBot="1">
      <c r="C72" s="11"/>
      <c r="D72" s="14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54"/>
      <c r="AD72" s="17"/>
      <c r="AE72" s="17"/>
      <c r="AF72" s="17"/>
      <c r="AG72" s="17"/>
      <c r="AH72" s="17"/>
      <c r="AI72" s="39"/>
      <c r="AJ72" s="46"/>
    </row>
    <row r="73" spans="1:36" s="6" customFormat="1" ht="15.75" thickBot="1">
      <c r="C73" s="11"/>
      <c r="D73" s="14"/>
      <c r="E73" s="155">
        <f>SUM(E71:I71)</f>
        <v>5348</v>
      </c>
      <c r="F73" s="156"/>
      <c r="G73" s="156"/>
      <c r="H73" s="156"/>
      <c r="I73" s="157"/>
      <c r="J73" s="21"/>
      <c r="K73" s="155">
        <f>SUM(K71:O71)</f>
        <v>5774</v>
      </c>
      <c r="L73" s="156"/>
      <c r="M73" s="156"/>
      <c r="N73" s="156"/>
      <c r="O73" s="157"/>
      <c r="P73" s="21"/>
      <c r="Q73" s="155">
        <f>SUM(Q71:U71)</f>
        <v>10802</v>
      </c>
      <c r="R73" s="156"/>
      <c r="S73" s="156"/>
      <c r="T73" s="156"/>
      <c r="U73" s="157"/>
      <c r="V73" s="17"/>
      <c r="W73" s="155">
        <f>SUM(W71:AA71)</f>
        <v>7222</v>
      </c>
      <c r="X73" s="156"/>
      <c r="Y73" s="156"/>
      <c r="Z73" s="156"/>
      <c r="AA73" s="157"/>
      <c r="AB73" s="17"/>
      <c r="AC73" s="69">
        <f>SUM(E73:AA73)</f>
        <v>29146</v>
      </c>
      <c r="AD73" s="17"/>
      <c r="AE73" s="93">
        <v>1268</v>
      </c>
      <c r="AF73" s="93"/>
      <c r="AG73" s="17"/>
      <c r="AH73" s="93">
        <f>AJ73-AC73</f>
        <v>3428</v>
      </c>
      <c r="AI73" s="39"/>
      <c r="AJ73" s="69">
        <v>32574</v>
      </c>
    </row>
    <row r="74" spans="1:36">
      <c r="C74" s="11"/>
      <c r="D74" s="14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54"/>
      <c r="AD74" s="17"/>
      <c r="AE74" s="17"/>
      <c r="AF74" s="17"/>
      <c r="AG74" s="17"/>
      <c r="AH74" s="62"/>
      <c r="AI74" s="39"/>
      <c r="AJ74" s="17"/>
    </row>
    <row r="75" spans="1:36" ht="15.75" thickBot="1">
      <c r="C75" s="11"/>
      <c r="D75" s="14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54"/>
      <c r="AD75" s="17"/>
      <c r="AE75" s="17"/>
      <c r="AF75" s="17"/>
      <c r="AG75" s="17"/>
      <c r="AH75" s="17"/>
      <c r="AI75" s="39"/>
      <c r="AJ75" s="17"/>
    </row>
    <row r="76" spans="1:36" ht="15.75" thickBot="1">
      <c r="A76" s="78" t="s">
        <v>27</v>
      </c>
      <c r="B76" s="92"/>
      <c r="C76" s="73" t="s">
        <v>15</v>
      </c>
      <c r="D76" s="14"/>
      <c r="E76" s="15"/>
      <c r="F76" s="15"/>
      <c r="G76" s="126"/>
      <c r="H76" s="15"/>
      <c r="I76" s="15"/>
      <c r="J76" s="22"/>
      <c r="K76" s="15"/>
      <c r="L76" s="15"/>
      <c r="M76" s="126"/>
      <c r="N76" s="15">
        <v>41</v>
      </c>
      <c r="O76" s="15">
        <v>295</v>
      </c>
      <c r="P76" s="22"/>
      <c r="Q76" s="8"/>
      <c r="R76" s="8"/>
      <c r="S76" s="126"/>
      <c r="T76" s="8">
        <v>48</v>
      </c>
      <c r="U76" s="8">
        <v>777</v>
      </c>
      <c r="V76" s="16"/>
      <c r="W76" s="8"/>
      <c r="X76" s="8"/>
      <c r="Y76" s="126"/>
      <c r="Z76" s="8"/>
      <c r="AA76" s="8"/>
      <c r="AB76" s="17"/>
      <c r="AC76" s="53">
        <f>SUM(E76:AA76)</f>
        <v>1161</v>
      </c>
      <c r="AH76" s="6"/>
      <c r="AJ76" s="6"/>
    </row>
    <row r="77" spans="1:36">
      <c r="A77" s="92"/>
      <c r="B77" s="92"/>
      <c r="C77" s="73" t="s">
        <v>21</v>
      </c>
      <c r="D77" s="14"/>
      <c r="E77" s="72"/>
      <c r="F77" s="72"/>
      <c r="G77" s="126"/>
      <c r="H77" s="72"/>
      <c r="I77" s="72"/>
      <c r="J77" s="41"/>
      <c r="K77" s="2"/>
      <c r="L77" s="2"/>
      <c r="M77" s="126"/>
      <c r="N77" s="2"/>
      <c r="O77" s="2"/>
      <c r="P77" s="82"/>
      <c r="Q77" s="2"/>
      <c r="R77" s="2"/>
      <c r="S77" s="126"/>
      <c r="T77" s="2">
        <f>393</f>
        <v>393</v>
      </c>
      <c r="U77" s="2"/>
      <c r="V77" s="82"/>
      <c r="W77" s="2"/>
      <c r="X77" s="2"/>
      <c r="Y77" s="126"/>
      <c r="Z77" s="2"/>
      <c r="AA77" s="2"/>
      <c r="AB77" s="79"/>
      <c r="AC77" s="53">
        <f>SUM(E77:AA77)</f>
        <v>393</v>
      </c>
      <c r="AH77" s="6"/>
      <c r="AJ77" s="6"/>
    </row>
    <row r="78" spans="1:36" s="6" customFormat="1" ht="15.75" thickBot="1">
      <c r="A78" s="11"/>
      <c r="B78" s="11"/>
      <c r="C78" s="11"/>
      <c r="D78" s="14"/>
      <c r="E78" s="43"/>
      <c r="F78" s="43"/>
      <c r="G78" s="43"/>
      <c r="H78" s="43"/>
      <c r="I78" s="43"/>
      <c r="J78" s="21"/>
      <c r="K78" s="43"/>
      <c r="L78" s="43"/>
      <c r="M78" s="43"/>
      <c r="N78" s="43"/>
      <c r="O78" s="43"/>
      <c r="P78" s="21"/>
      <c r="Q78" s="44"/>
      <c r="R78" s="44"/>
      <c r="S78" s="44"/>
      <c r="T78" s="44"/>
      <c r="U78" s="44"/>
      <c r="V78" s="17"/>
      <c r="W78" s="44"/>
      <c r="X78" s="17"/>
      <c r="Y78" s="17"/>
      <c r="Z78" s="17"/>
      <c r="AA78" s="17"/>
      <c r="AB78" s="17"/>
      <c r="AC78" s="54"/>
      <c r="AD78" s="17"/>
      <c r="AE78" s="17"/>
      <c r="AF78" s="17"/>
      <c r="AG78" s="17"/>
      <c r="AH78" s="17"/>
      <c r="AI78" s="39"/>
      <c r="AJ78" s="17"/>
    </row>
    <row r="79" spans="1:36" s="6" customFormat="1" ht="15.75" thickBot="1">
      <c r="A79" s="11"/>
      <c r="B79" s="11"/>
      <c r="C79" s="11"/>
      <c r="D79" s="14"/>
      <c r="E79" s="69">
        <f>SUM(E76:E77)</f>
        <v>0</v>
      </c>
      <c r="F79" s="69">
        <f t="shared" ref="F79:I79" si="16">SUM(F76:F77)</f>
        <v>0</v>
      </c>
      <c r="G79" s="69">
        <f t="shared" si="16"/>
        <v>0</v>
      </c>
      <c r="H79" s="69">
        <f t="shared" si="16"/>
        <v>0</v>
      </c>
      <c r="I79" s="69">
        <f t="shared" si="16"/>
        <v>0</v>
      </c>
      <c r="J79" s="21"/>
      <c r="K79" s="69">
        <f>SUM(K76:K77)</f>
        <v>0</v>
      </c>
      <c r="L79" s="69">
        <f t="shared" ref="L79:O79" si="17">SUM(L76:L77)</f>
        <v>0</v>
      </c>
      <c r="M79" s="69">
        <f t="shared" si="17"/>
        <v>0</v>
      </c>
      <c r="N79" s="69">
        <f t="shared" si="17"/>
        <v>41</v>
      </c>
      <c r="O79" s="69">
        <f t="shared" si="17"/>
        <v>295</v>
      </c>
      <c r="P79" s="21"/>
      <c r="Q79" s="69">
        <f>SUM(Q76:Q77)</f>
        <v>0</v>
      </c>
      <c r="R79" s="69">
        <f t="shared" ref="R79:U79" si="18">SUM(R76:R77)</f>
        <v>0</v>
      </c>
      <c r="S79" s="69">
        <f t="shared" si="18"/>
        <v>0</v>
      </c>
      <c r="T79" s="69">
        <f t="shared" si="18"/>
        <v>441</v>
      </c>
      <c r="U79" s="69">
        <f t="shared" si="18"/>
        <v>777</v>
      </c>
      <c r="V79" s="17"/>
      <c r="W79" s="69">
        <f>SUM(W74:W77)</f>
        <v>0</v>
      </c>
      <c r="X79" s="69">
        <f t="shared" ref="X79:AA79" si="19">SUM(X74:X77)</f>
        <v>0</v>
      </c>
      <c r="Y79" s="69">
        <f t="shared" si="19"/>
        <v>0</v>
      </c>
      <c r="Z79" s="69">
        <f t="shared" si="19"/>
        <v>0</v>
      </c>
      <c r="AA79" s="69">
        <f t="shared" si="19"/>
        <v>0</v>
      </c>
      <c r="AB79" s="17"/>
      <c r="AC79" s="54"/>
      <c r="AD79" s="17"/>
      <c r="AE79" s="17"/>
      <c r="AF79" s="17"/>
      <c r="AG79" s="17"/>
      <c r="AH79" s="17"/>
      <c r="AI79" s="39"/>
      <c r="AJ79" s="17"/>
    </row>
    <row r="80" spans="1:36" s="6" customFormat="1" ht="15.75" thickBot="1">
      <c r="A80" s="11"/>
      <c r="B80" s="11"/>
      <c r="C80" s="11"/>
      <c r="D80" s="14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54"/>
      <c r="AD80" s="17"/>
      <c r="AE80" s="17"/>
      <c r="AF80" s="17"/>
      <c r="AG80" s="17"/>
      <c r="AH80" s="66"/>
      <c r="AI80" s="39"/>
      <c r="AJ80" s="17"/>
    </row>
    <row r="81" spans="1:36" s="6" customFormat="1" ht="15.75" thickBot="1">
      <c r="A81" s="11"/>
      <c r="B81" s="11"/>
      <c r="C81" s="11"/>
      <c r="D81" s="14"/>
      <c r="E81" s="155">
        <f>SUM(E79:I79)</f>
        <v>0</v>
      </c>
      <c r="F81" s="156"/>
      <c r="G81" s="156"/>
      <c r="H81" s="156"/>
      <c r="I81" s="157"/>
      <c r="J81" s="21"/>
      <c r="K81" s="155">
        <f>SUM(K79:O79)</f>
        <v>336</v>
      </c>
      <c r="L81" s="156"/>
      <c r="M81" s="156"/>
      <c r="N81" s="156"/>
      <c r="O81" s="157"/>
      <c r="P81" s="21"/>
      <c r="Q81" s="155">
        <f>SUM(Q79:U79)</f>
        <v>1218</v>
      </c>
      <c r="R81" s="156"/>
      <c r="S81" s="156"/>
      <c r="T81" s="156"/>
      <c r="U81" s="157"/>
      <c r="V81" s="17"/>
      <c r="W81" s="155">
        <f>SUM(W76:AA76)</f>
        <v>0</v>
      </c>
      <c r="X81" s="156"/>
      <c r="Y81" s="156"/>
      <c r="Z81" s="156"/>
      <c r="AA81" s="157"/>
      <c r="AB81" s="17"/>
      <c r="AC81" s="69">
        <f>SUM(E81:AA81)</f>
        <v>1554</v>
      </c>
      <c r="AD81" s="79"/>
      <c r="AE81" s="93">
        <v>300</v>
      </c>
      <c r="AF81" s="93"/>
      <c r="AG81" s="79"/>
      <c r="AH81" s="93">
        <f>AJ81-AC81</f>
        <v>152</v>
      </c>
      <c r="AI81" s="47"/>
      <c r="AJ81" s="69">
        <v>1706</v>
      </c>
    </row>
    <row r="82" spans="1:36" s="6" customFormat="1">
      <c r="A82" s="11"/>
      <c r="B82" s="11"/>
      <c r="C82" s="11"/>
      <c r="D82" s="14"/>
      <c r="E82" s="61"/>
      <c r="F82" s="61"/>
      <c r="G82" s="61"/>
      <c r="H82" s="61"/>
      <c r="I82" s="61"/>
      <c r="J82" s="21"/>
      <c r="K82" s="61"/>
      <c r="L82" s="61"/>
      <c r="M82" s="61"/>
      <c r="N82" s="61"/>
      <c r="O82" s="61"/>
      <c r="P82" s="21"/>
      <c r="Q82" s="62"/>
      <c r="R82" s="62"/>
      <c r="S82" s="62"/>
      <c r="T82" s="62"/>
      <c r="U82" s="62"/>
      <c r="V82" s="17"/>
      <c r="W82" s="62"/>
      <c r="X82" s="17"/>
      <c r="Y82" s="17"/>
      <c r="Z82" s="17"/>
      <c r="AA82" s="17"/>
      <c r="AB82" s="17"/>
      <c r="AC82" s="54"/>
      <c r="AD82" s="17"/>
      <c r="AE82" s="17"/>
      <c r="AF82" s="17"/>
      <c r="AG82" s="17"/>
      <c r="AH82" s="62"/>
      <c r="AI82" s="39"/>
      <c r="AJ82" s="17"/>
    </row>
    <row r="83" spans="1:36" s="6" customFormat="1" ht="15.75" thickBot="1">
      <c r="A83" s="11"/>
      <c r="B83" s="11"/>
      <c r="C83" s="11"/>
      <c r="D83" s="14"/>
      <c r="E83" s="65"/>
      <c r="F83" s="65"/>
      <c r="G83" s="65"/>
      <c r="H83" s="65"/>
      <c r="I83" s="65"/>
      <c r="J83" s="21"/>
      <c r="K83" s="65"/>
      <c r="L83" s="65"/>
      <c r="M83" s="65"/>
      <c r="N83" s="65"/>
      <c r="O83" s="65"/>
      <c r="P83" s="21"/>
      <c r="Q83" s="66"/>
      <c r="R83" s="66"/>
      <c r="S83" s="66"/>
      <c r="T83" s="66"/>
      <c r="U83" s="66"/>
      <c r="V83" s="17"/>
      <c r="W83" s="66"/>
      <c r="X83" s="17"/>
      <c r="Y83" s="17"/>
      <c r="Z83" s="17"/>
      <c r="AA83" s="17"/>
      <c r="AB83" s="17"/>
      <c r="AC83" s="54"/>
      <c r="AD83" s="17"/>
      <c r="AE83" s="17"/>
      <c r="AF83" s="17"/>
      <c r="AG83" s="17"/>
      <c r="AH83" s="17"/>
      <c r="AI83" s="39"/>
      <c r="AJ83" s="17"/>
    </row>
    <row r="84" spans="1:36" ht="15.75" thickBot="1">
      <c r="A84" s="78" t="s">
        <v>28</v>
      </c>
      <c r="B84" s="92"/>
      <c r="C84" s="73" t="s">
        <v>15</v>
      </c>
      <c r="D84" s="14"/>
      <c r="E84" s="15"/>
      <c r="F84" s="15"/>
      <c r="G84" s="126"/>
      <c r="H84" s="15"/>
      <c r="I84" s="15"/>
      <c r="J84" s="22"/>
      <c r="K84" s="15"/>
      <c r="L84" s="15"/>
      <c r="M84" s="126"/>
      <c r="N84" s="15"/>
      <c r="O84" s="15">
        <v>91</v>
      </c>
      <c r="P84" s="22"/>
      <c r="Q84" s="8"/>
      <c r="R84" s="8"/>
      <c r="S84" s="126"/>
      <c r="T84" s="8"/>
      <c r="U84" s="8">
        <v>28</v>
      </c>
      <c r="V84" s="16"/>
      <c r="W84" s="8"/>
      <c r="X84" s="8"/>
      <c r="Y84" s="126"/>
      <c r="Z84" s="8"/>
      <c r="AA84" s="8"/>
      <c r="AB84" s="17"/>
      <c r="AC84" s="94"/>
      <c r="AH84" s="6"/>
    </row>
    <row r="85" spans="1:36" ht="15.75" thickBot="1">
      <c r="C85" s="12"/>
      <c r="D85" s="12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54"/>
      <c r="AD85" s="17"/>
      <c r="AE85" s="17"/>
      <c r="AF85" s="17"/>
      <c r="AG85" s="17"/>
      <c r="AH85" s="17"/>
      <c r="AI85" s="39"/>
      <c r="AJ85" s="17"/>
    </row>
    <row r="86" spans="1:36" ht="15.75" thickBot="1">
      <c r="C86" s="12"/>
      <c r="D86" s="12"/>
      <c r="E86" s="155">
        <f>SUM(E84:I84)</f>
        <v>0</v>
      </c>
      <c r="F86" s="156"/>
      <c r="G86" s="156"/>
      <c r="H86" s="156"/>
      <c r="I86" s="157"/>
      <c r="J86" s="21"/>
      <c r="K86" s="155">
        <f>SUM(K84:O84)</f>
        <v>91</v>
      </c>
      <c r="L86" s="156"/>
      <c r="M86" s="156"/>
      <c r="N86" s="156"/>
      <c r="O86" s="157"/>
      <c r="P86" s="21"/>
      <c r="Q86" s="155">
        <f>SUM(Q84:U84)</f>
        <v>28</v>
      </c>
      <c r="R86" s="156"/>
      <c r="S86" s="156"/>
      <c r="T86" s="156"/>
      <c r="U86" s="157"/>
      <c r="V86" s="17"/>
      <c r="W86" s="155">
        <f>SUM(W84:AA84)</f>
        <v>0</v>
      </c>
      <c r="X86" s="156"/>
      <c r="Y86" s="156"/>
      <c r="Z86" s="156"/>
      <c r="AA86" s="157"/>
      <c r="AB86" s="17"/>
      <c r="AC86" s="69">
        <f>SUM(E86:AA86)</f>
        <v>119</v>
      </c>
      <c r="AD86" s="16"/>
      <c r="AE86" s="93">
        <v>343</v>
      </c>
      <c r="AF86" s="93"/>
      <c r="AG86" s="16"/>
      <c r="AH86" s="93">
        <f>AJ86-AC86</f>
        <v>218</v>
      </c>
      <c r="AI86" s="47"/>
      <c r="AJ86" s="69">
        <v>337</v>
      </c>
    </row>
    <row r="87" spans="1:36">
      <c r="C87" s="12"/>
      <c r="D87" s="12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54"/>
      <c r="AD87" s="17"/>
      <c r="AE87" s="17"/>
      <c r="AF87" s="17"/>
      <c r="AG87" s="17"/>
      <c r="AH87" s="17"/>
      <c r="AI87" s="39"/>
      <c r="AJ87" s="17"/>
    </row>
    <row r="88" spans="1:36" ht="15.75" thickBot="1">
      <c r="C88" s="12"/>
      <c r="D88" s="12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54"/>
      <c r="AD88" s="17"/>
      <c r="AE88" s="17"/>
      <c r="AF88" s="17"/>
      <c r="AG88" s="17"/>
      <c r="AH88" s="17"/>
      <c r="AI88" s="39"/>
      <c r="AJ88" s="17"/>
    </row>
    <row r="89" spans="1:36" ht="15.75" thickBot="1">
      <c r="C89" s="80"/>
      <c r="D89" s="70"/>
      <c r="E89" s="96">
        <f>E84+E76+E71+E61+E47+E33+E20+E11</f>
        <v>15155</v>
      </c>
      <c r="F89" s="96">
        <f>F84+F76+F71+F61+F47+F33+F20+F11</f>
        <v>17751</v>
      </c>
      <c r="G89" s="96">
        <f>G84+G76+G71+G61+G47+G33+G20+G11</f>
        <v>21402</v>
      </c>
      <c r="H89" s="96">
        <f>H84+H76+H71+H61+H47+H33+H20+H11</f>
        <v>19282</v>
      </c>
      <c r="I89" s="96">
        <f>I84+I76+I71+I61+I47+I33+I20+I11</f>
        <v>10802</v>
      </c>
      <c r="J89" s="77"/>
      <c r="K89" s="96">
        <f>K84+K76+K71+K61+K47+K33+K20+K11</f>
        <v>4147</v>
      </c>
      <c r="L89" s="96">
        <f>L84+L76+L71+L61+L47+L33+L20+L11</f>
        <v>4065</v>
      </c>
      <c r="M89" s="96">
        <f>M84+M76+M71+M61+M47+M33+M20+M11</f>
        <v>5047</v>
      </c>
      <c r="N89" s="96">
        <f>N84+N76+N71+N61+N47+N33+N20+N11</f>
        <v>4463</v>
      </c>
      <c r="O89" s="96">
        <f>O84+O76+O71+O61+O47+O33+O20+O11</f>
        <v>4220</v>
      </c>
      <c r="P89" s="77"/>
      <c r="Q89" s="96">
        <f>Q84+Q79+Q71+Q61+Q47+Q33+Q20+Q11</f>
        <v>6167</v>
      </c>
      <c r="R89" s="96">
        <f>R84+R79+R71+R61+R47+R33+R20+R11</f>
        <v>6131</v>
      </c>
      <c r="S89" s="96">
        <f>S84+S79+S71+S61+S47+S33+S20+S11</f>
        <v>4985</v>
      </c>
      <c r="T89" s="96">
        <f>T84+T79+T71+T61+T47+T33+T20+T11</f>
        <v>4064</v>
      </c>
      <c r="U89" s="96">
        <f>U84+U79+U71+U61+U47+U33+U20+U11</f>
        <v>4167</v>
      </c>
      <c r="V89" s="77"/>
      <c r="W89" s="96">
        <f>W84+W76+W71+W61+W47+W33+W20+W11</f>
        <v>637</v>
      </c>
      <c r="X89" s="96">
        <f>X84+X76+X71+X61+X47+X33+X20+X11</f>
        <v>637</v>
      </c>
      <c r="Y89" s="96">
        <f>Y84+Y76+Y71+Y61+Y47+Y33+Y20+Y11</f>
        <v>985</v>
      </c>
      <c r="Z89" s="96">
        <f>Z84+Z76+Z71+Z61+Z47+Z33+Z20+Z11</f>
        <v>6713</v>
      </c>
      <c r="AA89" s="96">
        <f>AA84+AA76+AA71+AA61+AA47+AA33+AA20+AA11</f>
        <v>1840</v>
      </c>
      <c r="AB89" s="54"/>
      <c r="AH89" s="6"/>
    </row>
    <row r="90" spans="1:36" ht="15.75" thickBot="1">
      <c r="C90" s="80"/>
      <c r="D90" s="70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71"/>
      <c r="AJ90" s="57"/>
    </row>
    <row r="91" spans="1:36" ht="15.75" thickBot="1">
      <c r="A91" s="158" t="s">
        <v>10</v>
      </c>
      <c r="B91" s="144"/>
      <c r="C91" s="145"/>
      <c r="D91" s="70"/>
      <c r="E91" s="161">
        <f>SUM(E89:I89)</f>
        <v>84392</v>
      </c>
      <c r="F91" s="162"/>
      <c r="G91" s="162"/>
      <c r="H91" s="162"/>
      <c r="I91" s="163"/>
      <c r="J91" s="54"/>
      <c r="K91" s="161">
        <f>SUM(K89:O89)</f>
        <v>21942</v>
      </c>
      <c r="L91" s="162"/>
      <c r="M91" s="162"/>
      <c r="N91" s="162"/>
      <c r="O91" s="163"/>
      <c r="P91" s="54"/>
      <c r="Q91" s="161">
        <f>SUM(Q89:U89)</f>
        <v>25514</v>
      </c>
      <c r="R91" s="162"/>
      <c r="S91" s="162"/>
      <c r="T91" s="162"/>
      <c r="U91" s="163"/>
      <c r="V91" s="54"/>
      <c r="W91" s="161">
        <f>SUM(W89:AA89)</f>
        <v>10812</v>
      </c>
      <c r="X91" s="162"/>
      <c r="Y91" s="162"/>
      <c r="Z91" s="162"/>
      <c r="AA91" s="163"/>
      <c r="AB91" s="54"/>
      <c r="AC91" s="96">
        <f>SUM(E91:AA91)</f>
        <v>142660</v>
      </c>
      <c r="AD91" s="54"/>
      <c r="AE91" s="153">
        <f>AE86+AF86+AF81+AE81+AE73+AF73+AF63+AE63+AF49+AE49+AE35+AF35+AF22+AE22+AE13+AF13</f>
        <v>13054</v>
      </c>
      <c r="AF91" s="154"/>
      <c r="AG91" s="54"/>
      <c r="AH91" s="96">
        <f>AH86+AH81+AH73+AH63+AH49+AH35+AH22+AH13</f>
        <v>26779</v>
      </c>
      <c r="AI91" s="71"/>
      <c r="AJ91" s="97">
        <f>AJ86+AJ81+AJ73+AJ63+AJ49+AJ35+AJ22+AJ13</f>
        <v>169439</v>
      </c>
    </row>
    <row r="92" spans="1:36">
      <c r="C92" s="12"/>
      <c r="D92" s="12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55"/>
      <c r="AD92" s="18"/>
      <c r="AE92" s="18"/>
      <c r="AF92" s="18"/>
      <c r="AG92" s="18"/>
      <c r="AH92" s="18"/>
      <c r="AI92" s="48"/>
      <c r="AJ92" s="18"/>
    </row>
    <row r="93" spans="1:36">
      <c r="C93" s="12"/>
      <c r="D93" s="12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55"/>
      <c r="AD93" s="18"/>
      <c r="AE93" s="18"/>
      <c r="AF93" s="18"/>
      <c r="AG93" s="18"/>
      <c r="AH93" s="18"/>
      <c r="AI93" s="48"/>
      <c r="AJ93" s="18"/>
    </row>
    <row r="94" spans="1:36" s="121" customFormat="1" ht="20.100000000000001" customHeight="1">
      <c r="A94" s="195" t="s">
        <v>44</v>
      </c>
      <c r="B94" s="196"/>
      <c r="C94" s="183"/>
      <c r="D94" s="183"/>
      <c r="E94" s="183"/>
      <c r="F94" s="183"/>
      <c r="G94" s="183"/>
      <c r="H94" s="183"/>
      <c r="I94" s="183"/>
      <c r="J94" s="183"/>
      <c r="K94" s="183"/>
      <c r="L94" s="183"/>
      <c r="M94" s="183"/>
      <c r="N94" s="183"/>
      <c r="O94" s="183"/>
      <c r="P94" s="183"/>
      <c r="Q94" s="183"/>
      <c r="R94" s="183"/>
      <c r="S94" s="183"/>
      <c r="T94" s="183"/>
      <c r="U94" s="183"/>
      <c r="V94" s="183"/>
      <c r="W94" s="183"/>
      <c r="X94" s="183"/>
      <c r="Y94" s="183"/>
      <c r="Z94" s="183"/>
      <c r="AA94" s="183"/>
      <c r="AB94" s="183"/>
      <c r="AC94" s="183"/>
      <c r="AD94" s="183"/>
      <c r="AE94" s="183"/>
      <c r="AF94" s="183"/>
      <c r="AG94" s="183"/>
      <c r="AH94" s="183"/>
      <c r="AI94" s="183"/>
      <c r="AJ94" s="184"/>
    </row>
    <row r="95" spans="1:36" ht="15.75" thickBot="1">
      <c r="C95" s="28"/>
      <c r="D95" s="28"/>
      <c r="E95" s="10"/>
      <c r="F95" s="10"/>
      <c r="G95" s="10"/>
      <c r="H95" s="10"/>
      <c r="I95" s="10"/>
      <c r="J95" s="11"/>
      <c r="K95" s="10"/>
      <c r="L95" s="10"/>
      <c r="M95" s="10"/>
      <c r="N95" s="10"/>
      <c r="O95" s="10"/>
      <c r="P95" s="11"/>
      <c r="Q95" s="10"/>
      <c r="R95" s="10"/>
      <c r="S95" s="10"/>
      <c r="T95" s="10"/>
      <c r="U95" s="10"/>
      <c r="V95" s="11"/>
      <c r="W95" s="10"/>
      <c r="X95" s="10"/>
      <c r="Y95" s="10"/>
      <c r="Z95" s="10"/>
      <c r="AA95" s="10"/>
      <c r="AB95" s="11"/>
      <c r="AC95" s="52"/>
      <c r="AD95" s="11"/>
      <c r="AE95" s="11"/>
      <c r="AF95" s="11"/>
      <c r="AG95" s="11"/>
      <c r="AH95" s="10"/>
      <c r="AI95" s="45"/>
      <c r="AJ95" s="10"/>
    </row>
    <row r="96" spans="1:36" ht="15.75" thickBot="1">
      <c r="C96" s="12"/>
      <c r="D96" s="12"/>
      <c r="E96" s="164" t="s">
        <v>4</v>
      </c>
      <c r="F96" s="165"/>
      <c r="G96" s="165"/>
      <c r="H96" s="165"/>
      <c r="I96" s="166"/>
      <c r="J96" s="76"/>
      <c r="K96" s="170" t="s">
        <v>5</v>
      </c>
      <c r="L96" s="171"/>
      <c r="M96" s="171"/>
      <c r="N96" s="171"/>
      <c r="O96" s="171"/>
      <c r="P96" s="171"/>
      <c r="Q96" s="171"/>
      <c r="R96" s="171"/>
      <c r="S96" s="171"/>
      <c r="T96" s="171"/>
      <c r="U96" s="171"/>
      <c r="V96" s="171"/>
      <c r="W96" s="171"/>
      <c r="X96" s="205"/>
      <c r="Y96" s="205"/>
      <c r="Z96" s="205"/>
      <c r="AA96" s="206"/>
      <c r="AB96" s="51"/>
      <c r="AC96" s="149" t="s">
        <v>32</v>
      </c>
      <c r="AD96" s="51"/>
      <c r="AE96" s="51"/>
      <c r="AF96" s="51"/>
      <c r="AG96" s="51"/>
      <c r="AH96" s="175" t="s">
        <v>31</v>
      </c>
      <c r="AI96" s="46"/>
      <c r="AJ96" s="178" t="s">
        <v>30</v>
      </c>
    </row>
    <row r="97" spans="1:36" ht="15.75" thickBot="1">
      <c r="C97" s="12"/>
      <c r="D97" s="12"/>
      <c r="E97" s="167"/>
      <c r="F97" s="168"/>
      <c r="G97" s="168"/>
      <c r="H97" s="168"/>
      <c r="I97" s="169"/>
      <c r="J97" s="76"/>
      <c r="K97" s="158" t="s">
        <v>12</v>
      </c>
      <c r="L97" s="159"/>
      <c r="M97" s="159"/>
      <c r="N97" s="159"/>
      <c r="O97" s="160"/>
      <c r="P97" s="81"/>
      <c r="Q97" s="158" t="s">
        <v>13</v>
      </c>
      <c r="R97" s="159"/>
      <c r="S97" s="159"/>
      <c r="T97" s="159"/>
      <c r="U97" s="160"/>
      <c r="V97" s="81"/>
      <c r="W97" s="158" t="s">
        <v>14</v>
      </c>
      <c r="X97" s="144"/>
      <c r="Y97" s="144"/>
      <c r="Z97" s="144"/>
      <c r="AA97" s="145"/>
      <c r="AB97" s="75"/>
      <c r="AC97" s="150"/>
      <c r="AD97" s="75"/>
      <c r="AE97" s="75"/>
      <c r="AF97" s="75"/>
      <c r="AG97" s="75"/>
      <c r="AH97" s="176"/>
      <c r="AI97" s="46"/>
      <c r="AJ97" s="179"/>
    </row>
    <row r="98" spans="1:36" ht="15.75" thickBot="1">
      <c r="C98" s="12"/>
      <c r="D98" s="12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0"/>
      <c r="R98" s="10"/>
      <c r="S98" s="10"/>
      <c r="T98" s="10"/>
      <c r="U98" s="10"/>
      <c r="V98" s="11"/>
      <c r="W98" s="10"/>
      <c r="X98" s="10"/>
      <c r="Y98" s="10"/>
      <c r="Z98" s="10"/>
      <c r="AA98" s="10"/>
      <c r="AB98" s="11"/>
      <c r="AC98" s="151"/>
      <c r="AD98" s="11"/>
      <c r="AE98" s="11"/>
      <c r="AF98" s="11"/>
      <c r="AG98" s="11"/>
      <c r="AH98" s="190"/>
      <c r="AI98" s="46"/>
      <c r="AJ98" s="190"/>
    </row>
    <row r="99" spans="1:36" ht="15.75" thickBot="1">
      <c r="A99" s="185" t="s">
        <v>34</v>
      </c>
      <c r="B99" s="186"/>
      <c r="C99" s="187"/>
      <c r="D99" s="12"/>
      <c r="E99" s="101">
        <v>1</v>
      </c>
      <c r="F99" s="101">
        <v>2</v>
      </c>
      <c r="G99" s="101" t="s">
        <v>35</v>
      </c>
      <c r="H99" s="101" t="s">
        <v>36</v>
      </c>
      <c r="I99" s="101">
        <v>4</v>
      </c>
      <c r="J99" s="13"/>
      <c r="K99" s="101">
        <v>1</v>
      </c>
      <c r="L99" s="101">
        <v>2</v>
      </c>
      <c r="M99" s="101" t="s">
        <v>35</v>
      </c>
      <c r="N99" s="101" t="s">
        <v>36</v>
      </c>
      <c r="O99" s="101">
        <v>4</v>
      </c>
      <c r="P99" s="13"/>
      <c r="Q99" s="101">
        <v>1</v>
      </c>
      <c r="R99" s="101">
        <v>2</v>
      </c>
      <c r="S99" s="101" t="s">
        <v>35</v>
      </c>
      <c r="T99" s="101" t="s">
        <v>36</v>
      </c>
      <c r="U99" s="101">
        <v>4</v>
      </c>
      <c r="V99" s="11"/>
      <c r="W99" s="101">
        <v>1</v>
      </c>
      <c r="X99" s="101">
        <v>2</v>
      </c>
      <c r="Y99" s="101" t="s">
        <v>35</v>
      </c>
      <c r="Z99" s="101" t="s">
        <v>36</v>
      </c>
      <c r="AA99" s="101">
        <v>4</v>
      </c>
      <c r="AB99" s="11"/>
      <c r="AC99" s="152"/>
      <c r="AD99" s="11"/>
      <c r="AE99" s="11"/>
      <c r="AF99" s="11"/>
      <c r="AG99" s="11"/>
      <c r="AH99" s="191"/>
      <c r="AI99" s="46"/>
      <c r="AJ99" s="191"/>
    </row>
    <row r="100" spans="1:36">
      <c r="C100" s="12"/>
      <c r="D100" s="12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0"/>
      <c r="R100" s="10"/>
      <c r="S100" s="10"/>
      <c r="T100" s="10"/>
      <c r="U100" s="10"/>
      <c r="V100" s="11"/>
      <c r="W100" s="10"/>
      <c r="X100" s="10"/>
      <c r="Y100" s="10"/>
      <c r="Z100" s="10"/>
      <c r="AA100" s="10"/>
      <c r="AB100" s="11"/>
      <c r="AC100" s="52"/>
      <c r="AD100" s="11"/>
      <c r="AE100" s="11"/>
      <c r="AF100" s="11"/>
      <c r="AG100" s="11"/>
      <c r="AH100" s="13"/>
      <c r="AI100" s="46"/>
      <c r="AJ100" s="13"/>
    </row>
    <row r="101" spans="1:36" ht="15.75" thickBot="1">
      <c r="C101" s="12"/>
      <c r="D101" s="12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0"/>
      <c r="R101" s="10"/>
      <c r="S101" s="10"/>
      <c r="T101" s="10"/>
      <c r="U101" s="10"/>
      <c r="V101" s="11"/>
      <c r="W101" s="10"/>
      <c r="X101" s="10"/>
      <c r="Y101" s="10"/>
      <c r="Z101" s="10"/>
      <c r="AA101" s="10"/>
      <c r="AB101" s="11"/>
      <c r="AC101" s="52"/>
      <c r="AD101" s="11"/>
      <c r="AE101" s="11"/>
      <c r="AF101" s="11"/>
      <c r="AG101" s="11"/>
      <c r="AH101" s="13"/>
      <c r="AI101" s="46"/>
      <c r="AJ101" s="13"/>
    </row>
    <row r="102" spans="1:36" ht="15.75" thickBot="1">
      <c r="A102" s="78" t="s">
        <v>0</v>
      </c>
      <c r="B102" s="11"/>
      <c r="D102" s="14"/>
      <c r="E102" s="15"/>
      <c r="F102" s="15"/>
      <c r="G102" s="15">
        <v>597</v>
      </c>
      <c r="H102" s="15"/>
      <c r="I102" s="15"/>
      <c r="J102" s="22"/>
      <c r="K102" s="15"/>
      <c r="L102" s="15"/>
      <c r="M102" s="15">
        <v>495</v>
      </c>
      <c r="N102" s="15"/>
      <c r="O102" s="15"/>
      <c r="P102" s="22"/>
      <c r="Q102" s="8"/>
      <c r="R102" s="8"/>
      <c r="S102" s="8">
        <v>1344</v>
      </c>
      <c r="T102" s="8"/>
      <c r="U102" s="8"/>
      <c r="V102" s="16"/>
      <c r="W102" s="8"/>
      <c r="X102" s="8"/>
      <c r="Y102" s="8"/>
      <c r="Z102" s="8"/>
      <c r="AA102" s="8"/>
      <c r="AB102" s="68"/>
      <c r="AC102" s="94"/>
      <c r="AH102" s="6"/>
      <c r="AJ102" s="6"/>
    </row>
    <row r="103" spans="1:36" s="6" customFormat="1" ht="15.75" thickBot="1">
      <c r="A103" s="105"/>
      <c r="B103" s="11"/>
      <c r="C103" s="99"/>
      <c r="D103" s="14"/>
      <c r="E103" s="43"/>
      <c r="F103" s="43"/>
      <c r="G103" s="43"/>
      <c r="H103" s="43"/>
      <c r="I103" s="43"/>
      <c r="J103" s="21"/>
      <c r="K103" s="43"/>
      <c r="L103" s="43"/>
      <c r="M103" s="43"/>
      <c r="N103" s="43"/>
      <c r="O103" s="43"/>
      <c r="P103" s="21"/>
      <c r="Q103" s="44"/>
      <c r="R103" s="44"/>
      <c r="S103" s="44"/>
      <c r="T103" s="44"/>
      <c r="U103" s="44"/>
      <c r="V103" s="17"/>
      <c r="W103" s="44"/>
      <c r="X103" s="44"/>
      <c r="Y103" s="44"/>
      <c r="Z103" s="44"/>
      <c r="AA103" s="44"/>
      <c r="AB103" s="17"/>
      <c r="AC103" s="107"/>
      <c r="AD103" s="17"/>
      <c r="AE103" s="17"/>
      <c r="AF103" s="17"/>
      <c r="AG103" s="17"/>
      <c r="AH103" s="108"/>
      <c r="AI103" s="39"/>
      <c r="AJ103" s="109"/>
    </row>
    <row r="104" spans="1:36" s="6" customFormat="1" ht="15.75" thickBot="1">
      <c r="A104" s="11"/>
      <c r="B104" s="11"/>
      <c r="C104" s="99"/>
      <c r="D104" s="14"/>
      <c r="E104" s="155">
        <f>SUM(E102:I102)</f>
        <v>597</v>
      </c>
      <c r="F104" s="156"/>
      <c r="G104" s="156"/>
      <c r="H104" s="156"/>
      <c r="I104" s="157"/>
      <c r="J104" s="21"/>
      <c r="K104" s="155">
        <f>SUM(K102:O102)</f>
        <v>495</v>
      </c>
      <c r="L104" s="156"/>
      <c r="M104" s="156"/>
      <c r="N104" s="156"/>
      <c r="O104" s="157"/>
      <c r="P104" s="21"/>
      <c r="Q104" s="155">
        <f>SUM(Q102:U102)</f>
        <v>1344</v>
      </c>
      <c r="R104" s="156"/>
      <c r="S104" s="156"/>
      <c r="T104" s="156"/>
      <c r="U104" s="157"/>
      <c r="V104" s="17"/>
      <c r="W104" s="155">
        <f>SUM(W102:AA102)</f>
        <v>0</v>
      </c>
      <c r="X104" s="156"/>
      <c r="Y104" s="156"/>
      <c r="Z104" s="156"/>
      <c r="AA104" s="157"/>
      <c r="AB104" s="17"/>
      <c r="AC104" s="93">
        <f>SUM(E104:AA104)</f>
        <v>2436</v>
      </c>
      <c r="AD104" s="68"/>
      <c r="AE104" s="17"/>
      <c r="AF104" s="17"/>
      <c r="AG104" s="79"/>
      <c r="AH104" s="95">
        <f>AJ104-AC104</f>
        <v>180</v>
      </c>
      <c r="AI104" s="47"/>
      <c r="AJ104" s="50">
        <v>2616</v>
      </c>
    </row>
    <row r="105" spans="1:36" s="6" customFormat="1" ht="15.75" thickBot="1">
      <c r="A105" s="106"/>
      <c r="B105" s="11"/>
      <c r="C105" s="99"/>
      <c r="D105" s="14"/>
      <c r="E105" s="43"/>
      <c r="F105" s="43"/>
      <c r="G105" s="43"/>
      <c r="H105" s="43"/>
      <c r="I105" s="43"/>
      <c r="J105" s="21"/>
      <c r="K105" s="43"/>
      <c r="L105" s="43"/>
      <c r="M105" s="43"/>
      <c r="N105" s="43"/>
      <c r="O105" s="43"/>
      <c r="P105" s="21"/>
      <c r="Q105" s="44"/>
      <c r="R105" s="44"/>
      <c r="S105" s="44"/>
      <c r="T105" s="44"/>
      <c r="U105" s="44"/>
      <c r="V105" s="17"/>
      <c r="W105" s="44"/>
      <c r="X105" s="44"/>
      <c r="Y105" s="44"/>
      <c r="Z105" s="44"/>
      <c r="AA105" s="44"/>
      <c r="AB105" s="17"/>
      <c r="AC105" s="111"/>
      <c r="AD105" s="17"/>
      <c r="AE105" s="17"/>
      <c r="AF105" s="17"/>
      <c r="AG105" s="17"/>
      <c r="AH105" s="112"/>
      <c r="AI105" s="39"/>
      <c r="AJ105" s="113"/>
    </row>
    <row r="106" spans="1:36" ht="15.75" thickBot="1">
      <c r="A106" s="78" t="s">
        <v>1</v>
      </c>
      <c r="B106" s="11"/>
      <c r="D106" s="14"/>
      <c r="E106" s="15"/>
      <c r="F106" s="15"/>
      <c r="G106" s="15">
        <v>1053</v>
      </c>
      <c r="H106" s="15"/>
      <c r="I106" s="15"/>
      <c r="J106" s="22"/>
      <c r="K106" s="15"/>
      <c r="L106" s="15"/>
      <c r="M106" s="15">
        <v>748</v>
      </c>
      <c r="N106" s="15"/>
      <c r="O106" s="15"/>
      <c r="P106" s="22"/>
      <c r="Q106" s="8"/>
      <c r="R106" s="8"/>
      <c r="S106" s="8">
        <v>10</v>
      </c>
      <c r="T106" s="8"/>
      <c r="U106" s="8"/>
      <c r="V106" s="16"/>
      <c r="W106" s="8"/>
      <c r="X106" s="8"/>
      <c r="Y106" s="8">
        <v>586</v>
      </c>
      <c r="Z106" s="8"/>
      <c r="AA106" s="8"/>
      <c r="AB106" s="68"/>
      <c r="AC106" s="38"/>
      <c r="AD106" s="31"/>
      <c r="AE106" s="31"/>
      <c r="AF106" s="31"/>
      <c r="AG106" s="31"/>
      <c r="AH106" s="31"/>
      <c r="AJ106" s="31"/>
    </row>
    <row r="107" spans="1:36" ht="15.75" thickBot="1">
      <c r="A107" s="105"/>
      <c r="B107" s="11"/>
      <c r="D107" s="14"/>
      <c r="E107" s="43"/>
      <c r="F107" s="43"/>
      <c r="G107" s="43"/>
      <c r="H107" s="43"/>
      <c r="I107" s="43"/>
      <c r="J107" s="21"/>
      <c r="K107" s="43"/>
      <c r="L107" s="43"/>
      <c r="M107" s="43"/>
      <c r="N107" s="43"/>
      <c r="O107" s="43"/>
      <c r="P107" s="21"/>
      <c r="Q107" s="44"/>
      <c r="R107" s="44"/>
      <c r="S107" s="44"/>
      <c r="T107" s="44"/>
      <c r="U107" s="44"/>
      <c r="V107" s="17"/>
      <c r="W107" s="44"/>
      <c r="X107" s="44"/>
      <c r="Y107" s="44"/>
      <c r="Z107" s="44"/>
      <c r="AA107" s="44"/>
      <c r="AB107" s="17"/>
      <c r="AC107" s="71"/>
      <c r="AD107" s="39"/>
      <c r="AE107" s="39"/>
      <c r="AF107" s="39"/>
      <c r="AG107" s="39"/>
      <c r="AH107" s="39"/>
      <c r="AI107" s="39"/>
      <c r="AJ107" s="46"/>
    </row>
    <row r="108" spans="1:36" ht="15.75" thickBot="1">
      <c r="A108" s="11"/>
      <c r="B108" s="11"/>
      <c r="D108" s="14"/>
      <c r="E108" s="155">
        <f>SUM(E106:I106)</f>
        <v>1053</v>
      </c>
      <c r="F108" s="156"/>
      <c r="G108" s="156"/>
      <c r="H108" s="156"/>
      <c r="I108" s="157"/>
      <c r="J108" s="21"/>
      <c r="K108" s="155">
        <f>SUM(K106:O106)</f>
        <v>748</v>
      </c>
      <c r="L108" s="156"/>
      <c r="M108" s="156"/>
      <c r="N108" s="156"/>
      <c r="O108" s="157"/>
      <c r="P108" s="21"/>
      <c r="Q108" s="155">
        <f>SUM(Q106:U106)</f>
        <v>10</v>
      </c>
      <c r="R108" s="156"/>
      <c r="S108" s="156"/>
      <c r="T108" s="156"/>
      <c r="U108" s="157"/>
      <c r="V108" s="17"/>
      <c r="W108" s="155">
        <f>SUM(W106:AA106)</f>
        <v>586</v>
      </c>
      <c r="X108" s="156"/>
      <c r="Y108" s="156"/>
      <c r="Z108" s="156"/>
      <c r="AA108" s="157"/>
      <c r="AB108" s="17"/>
      <c r="AC108" s="93">
        <f>SUM(E108:AA108)</f>
        <v>2397</v>
      </c>
      <c r="AD108" s="68"/>
      <c r="AE108" s="17"/>
      <c r="AF108" s="17"/>
      <c r="AG108" s="79"/>
      <c r="AH108" s="95">
        <f>AJ108-AC108</f>
        <v>223</v>
      </c>
      <c r="AI108" s="47"/>
      <c r="AJ108" s="50">
        <v>2620</v>
      </c>
    </row>
    <row r="109" spans="1:36" s="6" customFormat="1" ht="15.75" thickBot="1">
      <c r="A109" s="106"/>
      <c r="B109" s="11"/>
      <c r="C109" s="99"/>
      <c r="D109" s="14"/>
      <c r="E109" s="43"/>
      <c r="F109" s="43"/>
      <c r="G109" s="43"/>
      <c r="H109" s="43"/>
      <c r="I109" s="43"/>
      <c r="J109" s="21"/>
      <c r="K109" s="43"/>
      <c r="L109" s="43"/>
      <c r="M109" s="43"/>
      <c r="N109" s="43"/>
      <c r="O109" s="43"/>
      <c r="P109" s="21"/>
      <c r="Q109" s="44"/>
      <c r="R109" s="44"/>
      <c r="S109" s="44"/>
      <c r="T109" s="44"/>
      <c r="U109" s="44"/>
      <c r="V109" s="17"/>
      <c r="W109" s="44"/>
      <c r="X109" s="44"/>
      <c r="Y109" s="44"/>
      <c r="Z109" s="44"/>
      <c r="AA109" s="44"/>
      <c r="AB109" s="17"/>
      <c r="AC109" s="111"/>
      <c r="AD109" s="17"/>
      <c r="AE109" s="17"/>
      <c r="AF109" s="17"/>
      <c r="AG109" s="17"/>
      <c r="AH109" s="112"/>
      <c r="AI109" s="39"/>
      <c r="AJ109" s="113"/>
    </row>
    <row r="110" spans="1:36" ht="15.75" thickBot="1">
      <c r="A110" s="78" t="s">
        <v>2</v>
      </c>
      <c r="B110" s="11"/>
      <c r="D110" s="14"/>
      <c r="E110" s="15"/>
      <c r="F110" s="15"/>
      <c r="G110" s="15">
        <v>1136</v>
      </c>
      <c r="H110" s="15"/>
      <c r="I110" s="15"/>
      <c r="J110" s="22"/>
      <c r="K110" s="15"/>
      <c r="L110" s="15"/>
      <c r="M110" s="15">
        <v>695</v>
      </c>
      <c r="N110" s="15"/>
      <c r="O110" s="15"/>
      <c r="P110" s="22"/>
      <c r="Q110" s="8"/>
      <c r="R110" s="8"/>
      <c r="S110" s="8">
        <v>20</v>
      </c>
      <c r="T110" s="8"/>
      <c r="U110" s="8"/>
      <c r="V110" s="16"/>
      <c r="W110" s="8"/>
      <c r="X110" s="8"/>
      <c r="Y110" s="8">
        <v>185</v>
      </c>
      <c r="Z110" s="8"/>
      <c r="AA110" s="8"/>
      <c r="AB110" s="68"/>
      <c r="AC110" s="71"/>
      <c r="AD110" s="39"/>
      <c r="AE110" s="39"/>
      <c r="AF110" s="39"/>
      <c r="AG110" s="39"/>
      <c r="AH110" s="39"/>
      <c r="AI110" s="39"/>
      <c r="AJ110" s="46"/>
    </row>
    <row r="111" spans="1:36" s="6" customFormat="1" ht="15.75" thickBot="1">
      <c r="A111" s="105"/>
      <c r="B111" s="11"/>
      <c r="C111" s="99"/>
      <c r="D111" s="14"/>
      <c r="E111" s="43"/>
      <c r="F111" s="43"/>
      <c r="G111" s="43"/>
      <c r="H111" s="43"/>
      <c r="I111" s="43"/>
      <c r="J111" s="21"/>
      <c r="K111" s="43"/>
      <c r="L111" s="43"/>
      <c r="M111" s="43"/>
      <c r="N111" s="43"/>
      <c r="O111" s="43"/>
      <c r="P111" s="21"/>
      <c r="Q111" s="44"/>
      <c r="R111" s="44"/>
      <c r="S111" s="44"/>
      <c r="T111" s="44"/>
      <c r="U111" s="44"/>
      <c r="V111" s="17"/>
      <c r="W111" s="44"/>
      <c r="X111" s="44"/>
      <c r="Y111" s="44"/>
      <c r="Z111" s="44"/>
      <c r="AA111" s="44"/>
      <c r="AB111" s="17"/>
      <c r="AC111" s="107"/>
      <c r="AD111" s="39"/>
      <c r="AE111" s="39"/>
      <c r="AF111" s="39"/>
      <c r="AG111" s="39"/>
      <c r="AH111" s="108"/>
      <c r="AI111" s="39"/>
      <c r="AJ111" s="109"/>
    </row>
    <row r="112" spans="1:36" s="6" customFormat="1" ht="15.75" thickBot="1">
      <c r="A112" s="11"/>
      <c r="B112" s="11"/>
      <c r="C112" s="99"/>
      <c r="D112" s="14"/>
      <c r="E112" s="155">
        <f>SUM(E110:I110)</f>
        <v>1136</v>
      </c>
      <c r="F112" s="156"/>
      <c r="G112" s="156"/>
      <c r="H112" s="156"/>
      <c r="I112" s="157"/>
      <c r="J112" s="21"/>
      <c r="K112" s="155">
        <f>SUM(K110:O110)</f>
        <v>695</v>
      </c>
      <c r="L112" s="156"/>
      <c r="M112" s="156"/>
      <c r="N112" s="156"/>
      <c r="O112" s="157"/>
      <c r="P112" s="21"/>
      <c r="Q112" s="155">
        <f>SUM(Q110:U110)</f>
        <v>20</v>
      </c>
      <c r="R112" s="156"/>
      <c r="S112" s="156"/>
      <c r="T112" s="156"/>
      <c r="U112" s="157"/>
      <c r="V112" s="17"/>
      <c r="W112" s="155">
        <f>SUM(W110:AA110)</f>
        <v>185</v>
      </c>
      <c r="X112" s="156"/>
      <c r="Y112" s="156"/>
      <c r="Z112" s="156"/>
      <c r="AA112" s="157"/>
      <c r="AB112" s="17"/>
      <c r="AC112" s="93">
        <f>SUM(E112:AA112)</f>
        <v>2036</v>
      </c>
      <c r="AD112" s="68"/>
      <c r="AE112" s="17"/>
      <c r="AF112" s="17"/>
      <c r="AG112" s="79"/>
      <c r="AH112" s="95">
        <f>AJ112-AC112</f>
        <v>196</v>
      </c>
      <c r="AI112" s="47"/>
      <c r="AJ112" s="50">
        <v>2232</v>
      </c>
    </row>
    <row r="113" spans="1:36" s="6" customFormat="1" ht="15.75" thickBot="1">
      <c r="A113" s="106"/>
      <c r="B113" s="11"/>
      <c r="C113" s="99"/>
      <c r="D113" s="14"/>
      <c r="E113" s="43"/>
      <c r="F113" s="43"/>
      <c r="G113" s="43"/>
      <c r="H113" s="43"/>
      <c r="I113" s="43"/>
      <c r="J113" s="21"/>
      <c r="K113" s="43"/>
      <c r="L113" s="43"/>
      <c r="M113" s="43"/>
      <c r="N113" s="43"/>
      <c r="O113" s="43"/>
      <c r="P113" s="21"/>
      <c r="Q113" s="44"/>
      <c r="R113" s="44"/>
      <c r="S113" s="44"/>
      <c r="T113" s="44"/>
      <c r="U113" s="44"/>
      <c r="V113" s="17"/>
      <c r="W113" s="44"/>
      <c r="X113" s="44"/>
      <c r="Y113" s="44"/>
      <c r="Z113" s="44"/>
      <c r="AA113" s="44"/>
      <c r="AB113" s="17"/>
      <c r="AC113" s="111"/>
      <c r="AD113" s="39"/>
      <c r="AE113" s="39"/>
      <c r="AF113" s="39"/>
      <c r="AG113" s="39"/>
      <c r="AH113" s="112"/>
      <c r="AI113" s="39"/>
      <c r="AJ113" s="113"/>
    </row>
    <row r="114" spans="1:36" ht="15.75" thickBot="1">
      <c r="A114" s="78" t="s">
        <v>26</v>
      </c>
      <c r="B114" s="11"/>
      <c r="D114" s="14"/>
      <c r="E114" s="15"/>
      <c r="F114" s="15"/>
      <c r="G114" s="15"/>
      <c r="H114" s="15"/>
      <c r="I114" s="15"/>
      <c r="J114" s="22"/>
      <c r="K114" s="15"/>
      <c r="L114" s="15"/>
      <c r="M114" s="15">
        <v>240</v>
      </c>
      <c r="N114" s="15"/>
      <c r="O114" s="15"/>
      <c r="P114" s="22"/>
      <c r="Q114" s="8"/>
      <c r="R114" s="8"/>
      <c r="S114" s="8"/>
      <c r="T114" s="8"/>
      <c r="U114" s="8"/>
      <c r="V114" s="16"/>
      <c r="W114" s="8"/>
      <c r="X114" s="8"/>
      <c r="Y114" s="8"/>
      <c r="Z114" s="8"/>
      <c r="AA114" s="8"/>
      <c r="AB114" s="68"/>
      <c r="AC114" s="71"/>
      <c r="AD114" s="39"/>
      <c r="AE114" s="39"/>
      <c r="AF114" s="39"/>
      <c r="AG114" s="39"/>
      <c r="AH114" s="39"/>
      <c r="AI114" s="39"/>
      <c r="AJ114" s="46"/>
    </row>
    <row r="115" spans="1:36" s="6" customFormat="1" ht="15.75" thickBot="1">
      <c r="A115" s="105"/>
      <c r="B115" s="11"/>
      <c r="C115" s="99"/>
      <c r="D115" s="14"/>
      <c r="E115" s="43"/>
      <c r="F115" s="43"/>
      <c r="G115" s="43"/>
      <c r="H115" s="43"/>
      <c r="I115" s="43"/>
      <c r="J115" s="21"/>
      <c r="K115" s="43"/>
      <c r="L115" s="43"/>
      <c r="M115" s="43"/>
      <c r="N115" s="43"/>
      <c r="O115" s="43"/>
      <c r="P115" s="21"/>
      <c r="Q115" s="44"/>
      <c r="R115" s="44"/>
      <c r="S115" s="44"/>
      <c r="T115" s="44"/>
      <c r="U115" s="44"/>
      <c r="V115" s="17"/>
      <c r="W115" s="44"/>
      <c r="X115" s="44"/>
      <c r="Y115" s="44"/>
      <c r="Z115" s="44"/>
      <c r="AA115" s="44"/>
      <c r="AB115" s="17"/>
      <c r="AC115" s="107"/>
      <c r="AD115" s="39"/>
      <c r="AE115" s="39"/>
      <c r="AF115" s="39"/>
      <c r="AG115" s="39"/>
      <c r="AH115" s="108"/>
      <c r="AI115" s="39"/>
      <c r="AJ115" s="109"/>
    </row>
    <row r="116" spans="1:36" s="6" customFormat="1" ht="15.75" thickBot="1">
      <c r="A116" s="11"/>
      <c r="B116" s="11"/>
      <c r="C116" s="99"/>
      <c r="D116" s="14"/>
      <c r="E116" s="155">
        <f>SUM(E114:I114)</f>
        <v>0</v>
      </c>
      <c r="F116" s="156"/>
      <c r="G116" s="156"/>
      <c r="H116" s="156"/>
      <c r="I116" s="157"/>
      <c r="J116" s="21"/>
      <c r="K116" s="155">
        <f>SUM(K114:O114)</f>
        <v>240</v>
      </c>
      <c r="L116" s="156"/>
      <c r="M116" s="156"/>
      <c r="N116" s="156"/>
      <c r="O116" s="157"/>
      <c r="P116" s="21"/>
      <c r="Q116" s="155">
        <f>SUM(Q114:U114)</f>
        <v>0</v>
      </c>
      <c r="R116" s="156"/>
      <c r="S116" s="156"/>
      <c r="T116" s="156"/>
      <c r="U116" s="157"/>
      <c r="V116" s="17"/>
      <c r="W116" s="155">
        <f>SUM(W114:AA114)</f>
        <v>0</v>
      </c>
      <c r="X116" s="156"/>
      <c r="Y116" s="156"/>
      <c r="Z116" s="156"/>
      <c r="AA116" s="157"/>
      <c r="AB116" s="17"/>
      <c r="AC116" s="93">
        <f>SUM(E116:AA116)</f>
        <v>240</v>
      </c>
      <c r="AD116" s="68"/>
      <c r="AE116" s="17"/>
      <c r="AF116" s="17"/>
      <c r="AG116" s="79"/>
      <c r="AH116" s="95">
        <f>AJ116-AC116</f>
        <v>89</v>
      </c>
      <c r="AI116" s="47"/>
      <c r="AJ116" s="50">
        <v>329</v>
      </c>
    </row>
    <row r="117" spans="1:36" s="6" customFormat="1" ht="15.75" thickBot="1">
      <c r="A117" s="106"/>
      <c r="B117" s="11"/>
      <c r="C117" s="99"/>
      <c r="D117" s="14"/>
      <c r="E117" s="43"/>
      <c r="F117" s="43"/>
      <c r="G117" s="43"/>
      <c r="H117" s="43"/>
      <c r="I117" s="43"/>
      <c r="J117" s="21"/>
      <c r="K117" s="43"/>
      <c r="L117" s="43"/>
      <c r="M117" s="43"/>
      <c r="N117" s="43"/>
      <c r="O117" s="43"/>
      <c r="P117" s="21"/>
      <c r="Q117" s="44"/>
      <c r="R117" s="44"/>
      <c r="S117" s="44"/>
      <c r="T117" s="44"/>
      <c r="U117" s="44"/>
      <c r="V117" s="17"/>
      <c r="W117" s="44"/>
      <c r="X117" s="44"/>
      <c r="Y117" s="44"/>
      <c r="Z117" s="44"/>
      <c r="AA117" s="44"/>
      <c r="AB117" s="17"/>
      <c r="AC117" s="111"/>
      <c r="AD117" s="39"/>
      <c r="AE117" s="39"/>
      <c r="AF117" s="39"/>
      <c r="AG117" s="39"/>
      <c r="AH117" s="112"/>
      <c r="AI117" s="39"/>
      <c r="AJ117" s="113"/>
    </row>
    <row r="118" spans="1:36" ht="15.75" thickBot="1">
      <c r="A118" s="78" t="s">
        <v>3</v>
      </c>
      <c r="B118" s="11"/>
      <c r="D118" s="14"/>
      <c r="E118" s="15"/>
      <c r="F118" s="15"/>
      <c r="G118" s="15"/>
      <c r="H118" s="15"/>
      <c r="I118" s="15"/>
      <c r="J118" s="22"/>
      <c r="K118" s="15"/>
      <c r="L118" s="15"/>
      <c r="M118" s="15"/>
      <c r="N118" s="15">
        <v>196</v>
      </c>
      <c r="O118" s="15"/>
      <c r="P118" s="22"/>
      <c r="Q118" s="8"/>
      <c r="R118" s="8"/>
      <c r="S118" s="8"/>
      <c r="T118" s="8"/>
      <c r="U118" s="8"/>
      <c r="V118" s="16"/>
      <c r="W118" s="8"/>
      <c r="X118" s="8"/>
      <c r="Y118" s="8"/>
      <c r="Z118" s="8"/>
      <c r="AA118" s="8"/>
      <c r="AB118" s="68"/>
      <c r="AC118" s="71"/>
      <c r="AD118" s="39"/>
      <c r="AE118" s="39"/>
      <c r="AF118" s="39"/>
      <c r="AG118" s="39"/>
      <c r="AH118" s="39"/>
      <c r="AI118" s="39"/>
      <c r="AJ118" s="46"/>
    </row>
    <row r="119" spans="1:36" s="31" customFormat="1" ht="15.75" thickBot="1">
      <c r="A119" s="119"/>
      <c r="B119" s="45"/>
      <c r="C119" s="102"/>
      <c r="D119" s="103"/>
      <c r="E119" s="43"/>
      <c r="F119" s="43"/>
      <c r="G119" s="43"/>
      <c r="H119" s="43"/>
      <c r="I119" s="43"/>
      <c r="J119" s="21"/>
      <c r="K119" s="43"/>
      <c r="L119" s="43"/>
      <c r="M119" s="43"/>
      <c r="N119" s="43"/>
      <c r="O119" s="43"/>
      <c r="P119" s="21"/>
      <c r="Q119" s="44"/>
      <c r="R119" s="44"/>
      <c r="S119" s="44"/>
      <c r="T119" s="44"/>
      <c r="U119" s="44"/>
      <c r="V119" s="17"/>
      <c r="W119" s="44"/>
      <c r="X119" s="44"/>
      <c r="Y119" s="44"/>
      <c r="Z119" s="44"/>
      <c r="AA119" s="44"/>
      <c r="AB119" s="17"/>
      <c r="AC119" s="107"/>
      <c r="AD119" s="39"/>
      <c r="AE119" s="39"/>
      <c r="AF119" s="39"/>
      <c r="AG119" s="39"/>
      <c r="AH119" s="108"/>
      <c r="AI119" s="39"/>
      <c r="AJ119" s="109"/>
    </row>
    <row r="120" spans="1:36" s="31" customFormat="1" ht="15.75" thickBot="1">
      <c r="A120" s="45"/>
      <c r="B120" s="45"/>
      <c r="C120" s="102"/>
      <c r="D120" s="103"/>
      <c r="E120" s="155">
        <f>SUM(E118:I118)</f>
        <v>0</v>
      </c>
      <c r="F120" s="156"/>
      <c r="G120" s="156"/>
      <c r="H120" s="156"/>
      <c r="I120" s="157"/>
      <c r="J120" s="21"/>
      <c r="K120" s="155">
        <f>SUM(K118:O118)</f>
        <v>196</v>
      </c>
      <c r="L120" s="156"/>
      <c r="M120" s="156"/>
      <c r="N120" s="156"/>
      <c r="O120" s="157"/>
      <c r="P120" s="21"/>
      <c r="Q120" s="155">
        <f>SUM(Q118:U118)</f>
        <v>0</v>
      </c>
      <c r="R120" s="156"/>
      <c r="S120" s="156"/>
      <c r="T120" s="156"/>
      <c r="U120" s="157"/>
      <c r="V120" s="17"/>
      <c r="W120" s="155">
        <f>SUM(W118:AA118)</f>
        <v>0</v>
      </c>
      <c r="X120" s="156"/>
      <c r="Y120" s="156"/>
      <c r="Z120" s="156"/>
      <c r="AA120" s="157"/>
      <c r="AB120" s="17"/>
      <c r="AC120" s="93">
        <f>SUM(E120:AA120)</f>
        <v>196</v>
      </c>
      <c r="AD120" s="68"/>
      <c r="AE120" s="17"/>
      <c r="AF120" s="17"/>
      <c r="AG120" s="79"/>
      <c r="AH120" s="95">
        <f>AJ120-AC120</f>
        <v>82</v>
      </c>
      <c r="AI120" s="47"/>
      <c r="AJ120" s="50">
        <v>278</v>
      </c>
    </row>
    <row r="121" spans="1:36" s="31" customFormat="1" ht="15.75" thickBot="1">
      <c r="A121" s="120"/>
      <c r="B121" s="45"/>
      <c r="C121" s="102"/>
      <c r="D121" s="103"/>
      <c r="E121" s="104"/>
      <c r="F121" s="104"/>
      <c r="G121" s="104"/>
      <c r="H121" s="104"/>
      <c r="I121" s="104"/>
      <c r="J121" s="41"/>
      <c r="K121" s="104"/>
      <c r="L121" s="104"/>
      <c r="M121" s="104"/>
      <c r="N121" s="104"/>
      <c r="O121" s="104"/>
      <c r="P121" s="41"/>
      <c r="Q121" s="100"/>
      <c r="R121" s="100"/>
      <c r="S121" s="100"/>
      <c r="T121" s="100"/>
      <c r="U121" s="100"/>
      <c r="V121" s="39"/>
      <c r="W121" s="100"/>
      <c r="X121" s="100"/>
      <c r="Y121" s="100"/>
      <c r="Z121" s="100"/>
      <c r="AA121" s="100"/>
      <c r="AB121" s="39"/>
      <c r="AC121" s="111"/>
      <c r="AD121" s="39"/>
      <c r="AE121" s="39"/>
      <c r="AF121" s="39"/>
      <c r="AG121" s="39"/>
      <c r="AH121" s="112"/>
      <c r="AI121" s="39"/>
      <c r="AJ121" s="113"/>
    </row>
    <row r="122" spans="1:36" ht="15.75" thickBot="1">
      <c r="A122" s="78" t="s">
        <v>16</v>
      </c>
      <c r="B122" s="11"/>
      <c r="D122" s="14"/>
      <c r="E122" s="15"/>
      <c r="F122" s="15"/>
      <c r="G122" s="15"/>
      <c r="H122" s="15"/>
      <c r="I122" s="15"/>
      <c r="J122" s="22"/>
      <c r="K122" s="15"/>
      <c r="L122" s="15"/>
      <c r="M122" s="15"/>
      <c r="N122" s="15">
        <f>78+78</f>
        <v>156</v>
      </c>
      <c r="O122" s="15"/>
      <c r="P122" s="22"/>
      <c r="Q122" s="8"/>
      <c r="R122" s="8"/>
      <c r="S122" s="8"/>
      <c r="T122" s="8"/>
      <c r="U122" s="8"/>
      <c r="V122" s="16"/>
      <c r="W122" s="8"/>
      <c r="X122" s="8"/>
      <c r="Y122" s="8"/>
      <c r="Z122" s="8"/>
      <c r="AA122" s="8"/>
      <c r="AB122" s="68"/>
      <c r="AC122" s="71"/>
      <c r="AD122" s="39"/>
      <c r="AE122" s="39"/>
      <c r="AF122" s="39"/>
      <c r="AG122" s="39"/>
      <c r="AH122" s="39"/>
      <c r="AI122" s="39"/>
      <c r="AJ122" s="46"/>
    </row>
    <row r="123" spans="1:36" s="31" customFormat="1" ht="15.75" thickBot="1">
      <c r="A123" s="119"/>
      <c r="B123" s="45"/>
      <c r="C123" s="102"/>
      <c r="D123" s="103"/>
      <c r="E123" s="43"/>
      <c r="F123" s="43"/>
      <c r="G123" s="43"/>
      <c r="H123" s="43"/>
      <c r="I123" s="43"/>
      <c r="J123" s="21"/>
      <c r="K123" s="43"/>
      <c r="L123" s="43"/>
      <c r="M123" s="43"/>
      <c r="N123" s="43"/>
      <c r="O123" s="43"/>
      <c r="P123" s="21"/>
      <c r="Q123" s="44"/>
      <c r="R123" s="44"/>
      <c r="S123" s="44"/>
      <c r="T123" s="44"/>
      <c r="U123" s="44"/>
      <c r="V123" s="17"/>
      <c r="W123" s="44"/>
      <c r="X123" s="44"/>
      <c r="Y123" s="44"/>
      <c r="Z123" s="44"/>
      <c r="AA123" s="44"/>
      <c r="AB123" s="17"/>
      <c r="AC123" s="107"/>
      <c r="AD123" s="39"/>
      <c r="AE123" s="39"/>
      <c r="AF123" s="39"/>
      <c r="AG123" s="39"/>
      <c r="AH123" s="108"/>
      <c r="AI123" s="39"/>
      <c r="AJ123" s="109"/>
    </row>
    <row r="124" spans="1:36" s="31" customFormat="1" ht="15.75" thickBot="1">
      <c r="A124" s="45"/>
      <c r="B124" s="45"/>
      <c r="C124" s="102"/>
      <c r="D124" s="103"/>
      <c r="E124" s="155">
        <f>SUM(E122:I122)</f>
        <v>0</v>
      </c>
      <c r="F124" s="156"/>
      <c r="G124" s="156"/>
      <c r="H124" s="156"/>
      <c r="I124" s="157"/>
      <c r="J124" s="21"/>
      <c r="K124" s="155">
        <f>SUM(K122:O122)</f>
        <v>156</v>
      </c>
      <c r="L124" s="156"/>
      <c r="M124" s="156"/>
      <c r="N124" s="156"/>
      <c r="O124" s="157"/>
      <c r="P124" s="21"/>
      <c r="Q124" s="155">
        <f>SUM(Q122:U122)</f>
        <v>0</v>
      </c>
      <c r="R124" s="156"/>
      <c r="S124" s="156"/>
      <c r="T124" s="156"/>
      <c r="U124" s="157"/>
      <c r="V124" s="17"/>
      <c r="W124" s="155">
        <f>SUM(W122:AA122)</f>
        <v>0</v>
      </c>
      <c r="X124" s="156"/>
      <c r="Y124" s="156"/>
      <c r="Z124" s="156"/>
      <c r="AA124" s="157"/>
      <c r="AB124" s="17"/>
      <c r="AC124" s="93">
        <f>SUM(E124:AA124)</f>
        <v>156</v>
      </c>
      <c r="AD124" s="68"/>
      <c r="AE124" s="17"/>
      <c r="AF124" s="17"/>
      <c r="AG124" s="79"/>
      <c r="AH124" s="95">
        <f>AJ124-AC124</f>
        <v>64</v>
      </c>
      <c r="AI124" s="47"/>
      <c r="AJ124" s="50">
        <v>220</v>
      </c>
    </row>
    <row r="125" spans="1:36" s="31" customFormat="1" ht="15.75" thickBot="1">
      <c r="A125" s="120"/>
      <c r="B125" s="45"/>
      <c r="C125" s="102"/>
      <c r="D125" s="103"/>
      <c r="E125" s="104"/>
      <c r="F125" s="104"/>
      <c r="G125" s="104"/>
      <c r="H125" s="104"/>
      <c r="I125" s="104"/>
      <c r="J125" s="41"/>
      <c r="K125" s="104"/>
      <c r="L125" s="104"/>
      <c r="M125" s="104"/>
      <c r="N125" s="104"/>
      <c r="O125" s="104"/>
      <c r="P125" s="41"/>
      <c r="Q125" s="100"/>
      <c r="R125" s="100"/>
      <c r="S125" s="100"/>
      <c r="T125" s="100"/>
      <c r="U125" s="100"/>
      <c r="V125" s="39"/>
      <c r="W125" s="100"/>
      <c r="X125" s="100"/>
      <c r="Y125" s="100"/>
      <c r="Z125" s="100"/>
      <c r="AA125" s="100"/>
      <c r="AB125" s="39"/>
      <c r="AC125" s="111"/>
      <c r="AD125" s="39"/>
      <c r="AE125" s="39"/>
      <c r="AF125" s="39"/>
      <c r="AG125" s="39"/>
      <c r="AH125" s="112"/>
      <c r="AI125" s="39"/>
      <c r="AJ125" s="113"/>
    </row>
    <row r="126" spans="1:36" ht="15.75" thickBot="1">
      <c r="A126" s="78" t="s">
        <v>17</v>
      </c>
      <c r="B126" s="11"/>
      <c r="D126" s="14"/>
      <c r="E126" s="15"/>
      <c r="F126" s="15"/>
      <c r="G126" s="15"/>
      <c r="H126" s="15"/>
      <c r="I126" s="15"/>
      <c r="J126" s="22"/>
      <c r="K126" s="15"/>
      <c r="L126" s="15"/>
      <c r="M126" s="15"/>
      <c r="N126" s="15"/>
      <c r="O126" s="15"/>
      <c r="P126" s="22"/>
      <c r="Q126" s="8"/>
      <c r="R126" s="8"/>
      <c r="S126" s="8"/>
      <c r="T126" s="8"/>
      <c r="U126" s="8"/>
      <c r="V126" s="16"/>
      <c r="W126" s="8"/>
      <c r="X126" s="8"/>
      <c r="Y126" s="8"/>
      <c r="Z126" s="8"/>
      <c r="AA126" s="8"/>
      <c r="AB126" s="68"/>
      <c r="AC126" s="71"/>
      <c r="AD126" s="39"/>
      <c r="AE126" s="39"/>
      <c r="AF126" s="39"/>
      <c r="AG126" s="39"/>
      <c r="AH126" s="39"/>
      <c r="AI126" s="39"/>
      <c r="AJ126" s="46"/>
    </row>
    <row r="127" spans="1:36" ht="15.75" thickBot="1">
      <c r="A127" s="105"/>
      <c r="B127" s="11"/>
      <c r="D127" s="14"/>
      <c r="E127" s="43"/>
      <c r="F127" s="43"/>
      <c r="G127" s="43"/>
      <c r="H127" s="43"/>
      <c r="I127" s="43"/>
      <c r="J127" s="21"/>
      <c r="K127" s="43"/>
      <c r="L127" s="43"/>
      <c r="M127" s="43"/>
      <c r="N127" s="43"/>
      <c r="O127" s="43"/>
      <c r="P127" s="21"/>
      <c r="Q127" s="44"/>
      <c r="R127" s="44"/>
      <c r="S127" s="44"/>
      <c r="T127" s="44"/>
      <c r="U127" s="44"/>
      <c r="V127" s="17"/>
      <c r="W127" s="44"/>
      <c r="X127" s="44"/>
      <c r="Y127" s="44"/>
      <c r="Z127" s="44"/>
      <c r="AA127" s="44"/>
      <c r="AB127" s="17"/>
      <c r="AC127" s="107"/>
      <c r="AD127" s="39"/>
      <c r="AE127" s="39"/>
      <c r="AF127" s="39"/>
      <c r="AG127" s="39"/>
      <c r="AH127" s="108"/>
      <c r="AI127" s="39"/>
      <c r="AJ127" s="109"/>
    </row>
    <row r="128" spans="1:36" ht="15.75" thickBot="1">
      <c r="A128" s="11"/>
      <c r="B128" s="11"/>
      <c r="D128" s="14"/>
      <c r="E128" s="155">
        <f>SUM(E126:I126)</f>
        <v>0</v>
      </c>
      <c r="F128" s="156"/>
      <c r="G128" s="156"/>
      <c r="H128" s="156"/>
      <c r="I128" s="157"/>
      <c r="J128" s="21"/>
      <c r="K128" s="155">
        <f>SUM(K126:O126)</f>
        <v>0</v>
      </c>
      <c r="L128" s="156"/>
      <c r="M128" s="156"/>
      <c r="N128" s="156"/>
      <c r="O128" s="157"/>
      <c r="P128" s="21"/>
      <c r="Q128" s="155">
        <f>SUM(Q126:U126)</f>
        <v>0</v>
      </c>
      <c r="R128" s="156"/>
      <c r="S128" s="156"/>
      <c r="T128" s="156"/>
      <c r="U128" s="157"/>
      <c r="V128" s="17"/>
      <c r="W128" s="155">
        <f>SUM(W126:AA126)</f>
        <v>0</v>
      </c>
      <c r="X128" s="156"/>
      <c r="Y128" s="156"/>
      <c r="Z128" s="156"/>
      <c r="AA128" s="157"/>
      <c r="AB128" s="17"/>
      <c r="AC128" s="93">
        <f>SUM(E128:AA128)</f>
        <v>0</v>
      </c>
      <c r="AD128" s="68"/>
      <c r="AE128" s="17"/>
      <c r="AF128" s="17"/>
      <c r="AG128" s="79"/>
      <c r="AH128" s="95">
        <f>AJ128-AC128</f>
        <v>0</v>
      </c>
      <c r="AI128" s="47"/>
      <c r="AJ128" s="50">
        <v>0</v>
      </c>
    </row>
    <row r="129" spans="1:36" s="31" customFormat="1" ht="15.75" thickBot="1">
      <c r="A129" s="120"/>
      <c r="B129" s="45"/>
      <c r="C129" s="102"/>
      <c r="D129" s="103"/>
      <c r="E129" s="104"/>
      <c r="F129" s="104"/>
      <c r="G129" s="104"/>
      <c r="H129" s="104"/>
      <c r="I129" s="104"/>
      <c r="J129" s="41"/>
      <c r="K129" s="104"/>
      <c r="L129" s="104"/>
      <c r="M129" s="104"/>
      <c r="N129" s="104"/>
      <c r="O129" s="104"/>
      <c r="P129" s="41"/>
      <c r="Q129" s="100"/>
      <c r="R129" s="100"/>
      <c r="S129" s="100"/>
      <c r="T129" s="100"/>
      <c r="U129" s="100"/>
      <c r="V129" s="39"/>
      <c r="W129" s="100"/>
      <c r="X129" s="100"/>
      <c r="Y129" s="100"/>
      <c r="Z129" s="100"/>
      <c r="AA129" s="100"/>
      <c r="AB129" s="39"/>
      <c r="AC129" s="111"/>
      <c r="AD129" s="39"/>
      <c r="AE129" s="39"/>
      <c r="AF129" s="39"/>
      <c r="AG129" s="39"/>
      <c r="AH129" s="112"/>
      <c r="AI129" s="39"/>
      <c r="AJ129" s="113"/>
    </row>
    <row r="130" spans="1:36" ht="15.75" thickBot="1">
      <c r="A130" s="78" t="s">
        <v>18</v>
      </c>
      <c r="B130" s="11"/>
      <c r="D130" s="14"/>
      <c r="E130" s="15"/>
      <c r="F130" s="15"/>
      <c r="G130" s="15"/>
      <c r="H130" s="15"/>
      <c r="I130" s="15"/>
      <c r="J130" s="22"/>
      <c r="K130" s="15"/>
      <c r="L130" s="15"/>
      <c r="M130" s="15"/>
      <c r="N130" s="15"/>
      <c r="O130" s="15"/>
      <c r="P130" s="22"/>
      <c r="Q130" s="8"/>
      <c r="R130" s="8"/>
      <c r="S130" s="8"/>
      <c r="T130" s="8"/>
      <c r="U130" s="8"/>
      <c r="V130" s="16"/>
      <c r="W130" s="8"/>
      <c r="X130" s="8"/>
      <c r="Y130" s="8"/>
      <c r="Z130" s="8"/>
      <c r="AA130" s="8"/>
      <c r="AB130" s="68"/>
      <c r="AC130" s="71"/>
      <c r="AD130" s="39"/>
      <c r="AE130" s="39"/>
      <c r="AF130" s="39"/>
      <c r="AG130" s="39"/>
      <c r="AH130" s="39"/>
      <c r="AI130" s="39"/>
      <c r="AJ130" s="46"/>
    </row>
    <row r="131" spans="1:36" ht="15.75" thickBot="1">
      <c r="A131" s="28"/>
      <c r="B131" s="28"/>
      <c r="D131" s="28"/>
      <c r="E131" s="43"/>
      <c r="F131" s="43"/>
      <c r="G131" s="43"/>
      <c r="H131" s="43"/>
      <c r="I131" s="43"/>
      <c r="J131" s="21"/>
      <c r="K131" s="43"/>
      <c r="L131" s="43"/>
      <c r="M131" s="43"/>
      <c r="N131" s="43"/>
      <c r="O131" s="43"/>
      <c r="P131" s="21"/>
      <c r="Q131" s="44"/>
      <c r="R131" s="44"/>
      <c r="S131" s="44"/>
      <c r="T131" s="44"/>
      <c r="U131" s="44"/>
      <c r="V131" s="17"/>
      <c r="W131" s="44"/>
      <c r="X131" s="44"/>
      <c r="Y131" s="44"/>
      <c r="Z131" s="44"/>
      <c r="AA131" s="44"/>
      <c r="AB131" s="17"/>
      <c r="AC131" s="107"/>
      <c r="AD131" s="39"/>
      <c r="AE131" s="39"/>
      <c r="AF131" s="39"/>
      <c r="AG131" s="39"/>
      <c r="AH131" s="108"/>
      <c r="AI131" s="39"/>
      <c r="AJ131" s="109"/>
    </row>
    <row r="132" spans="1:36" ht="15.75" thickBot="1">
      <c r="A132" s="28"/>
      <c r="B132" s="28"/>
      <c r="D132" s="28"/>
      <c r="E132" s="155">
        <f>SUM(E130:I130)</f>
        <v>0</v>
      </c>
      <c r="F132" s="156"/>
      <c r="G132" s="156"/>
      <c r="H132" s="156"/>
      <c r="I132" s="157"/>
      <c r="J132" s="21"/>
      <c r="K132" s="155">
        <f>SUM(K130:O130)</f>
        <v>0</v>
      </c>
      <c r="L132" s="156"/>
      <c r="M132" s="156"/>
      <c r="N132" s="156"/>
      <c r="O132" s="157"/>
      <c r="P132" s="21"/>
      <c r="Q132" s="155">
        <f>SUM(Q130:U130)</f>
        <v>0</v>
      </c>
      <c r="R132" s="156"/>
      <c r="S132" s="156"/>
      <c r="T132" s="156"/>
      <c r="U132" s="157"/>
      <c r="V132" s="17"/>
      <c r="W132" s="155">
        <f>SUM(W130:AA130)</f>
        <v>0</v>
      </c>
      <c r="X132" s="156"/>
      <c r="Y132" s="156"/>
      <c r="Z132" s="156"/>
      <c r="AA132" s="157"/>
      <c r="AB132" s="17"/>
      <c r="AC132" s="93">
        <f>SUM(E132:AA132)</f>
        <v>0</v>
      </c>
      <c r="AD132" s="68"/>
      <c r="AE132" s="17"/>
      <c r="AF132" s="17"/>
      <c r="AG132" s="79"/>
      <c r="AH132" s="95">
        <f>AJ132-AC132</f>
        <v>0</v>
      </c>
      <c r="AI132" s="47"/>
      <c r="AJ132" s="50">
        <v>0</v>
      </c>
    </row>
    <row r="133" spans="1:36">
      <c r="A133" s="28"/>
      <c r="B133" s="28"/>
      <c r="D133" s="28"/>
      <c r="E133" s="19"/>
      <c r="F133" s="19"/>
      <c r="G133" s="19"/>
      <c r="H133" s="19"/>
      <c r="I133" s="19"/>
      <c r="J133" s="24"/>
      <c r="K133" s="19"/>
      <c r="L133" s="19"/>
      <c r="M133" s="19"/>
      <c r="N133" s="19"/>
      <c r="O133" s="19"/>
      <c r="P133" s="24"/>
      <c r="Q133" s="20"/>
      <c r="R133" s="20"/>
      <c r="S133" s="20"/>
      <c r="T133" s="20"/>
      <c r="U133" s="20"/>
      <c r="V133" s="21"/>
      <c r="W133" s="20"/>
      <c r="X133" s="20"/>
      <c r="Y133" s="20"/>
      <c r="Z133" s="20"/>
      <c r="AA133" s="20"/>
      <c r="AB133" s="21"/>
      <c r="AC133" s="56"/>
      <c r="AD133" s="21"/>
      <c r="AE133" s="21"/>
      <c r="AF133" s="21"/>
      <c r="AG133" s="21"/>
      <c r="AH133" s="20"/>
      <c r="AI133" s="41"/>
      <c r="AJ133" s="20"/>
    </row>
    <row r="134" spans="1:36" ht="15.75" thickBot="1">
      <c r="A134" s="28"/>
      <c r="B134" s="28"/>
      <c r="D134" s="28"/>
      <c r="E134" s="19"/>
      <c r="F134" s="19"/>
      <c r="G134" s="19"/>
      <c r="H134" s="19"/>
      <c r="I134" s="19"/>
      <c r="J134" s="24"/>
      <c r="K134" s="19"/>
      <c r="L134" s="19"/>
      <c r="M134" s="19"/>
      <c r="N134" s="19"/>
      <c r="O134" s="19"/>
      <c r="P134" s="24"/>
      <c r="Q134" s="20"/>
      <c r="R134" s="20"/>
      <c r="S134" s="20"/>
      <c r="T134" s="20"/>
      <c r="U134" s="20"/>
      <c r="V134" s="21"/>
      <c r="W134" s="20"/>
      <c r="X134" s="20"/>
      <c r="Y134" s="20"/>
      <c r="Z134" s="20"/>
      <c r="AA134" s="20"/>
      <c r="AB134" s="21"/>
      <c r="AC134" s="56"/>
      <c r="AD134" s="21"/>
      <c r="AE134" s="21"/>
      <c r="AF134" s="21"/>
      <c r="AG134" s="21"/>
      <c r="AH134" s="20"/>
      <c r="AI134" s="41"/>
      <c r="AJ134" s="20"/>
    </row>
    <row r="135" spans="1:36" ht="15.75" thickBot="1">
      <c r="C135" s="80"/>
      <c r="D135" s="28"/>
      <c r="E135" s="98">
        <f>E102+E106+E110+E114+E118+E122+E126+E130</f>
        <v>0</v>
      </c>
      <c r="F135" s="98">
        <f t="shared" ref="F135:I135" si="20">F102+F106+F110+F114+F118+F122+F126+F130</f>
        <v>0</v>
      </c>
      <c r="G135" s="98">
        <f t="shared" si="20"/>
        <v>2786</v>
      </c>
      <c r="H135" s="98">
        <f t="shared" si="20"/>
        <v>0</v>
      </c>
      <c r="I135" s="98">
        <f t="shared" si="20"/>
        <v>0</v>
      </c>
      <c r="J135" s="21"/>
      <c r="K135" s="98">
        <f>K102+K106+K110+K114+K118+K122+K126+K130</f>
        <v>0</v>
      </c>
      <c r="L135" s="98">
        <f t="shared" ref="L135:O135" si="21">L102+L106+L110+L114+L118+L122+L126+L130</f>
        <v>0</v>
      </c>
      <c r="M135" s="98">
        <f t="shared" si="21"/>
        <v>2178</v>
      </c>
      <c r="N135" s="98">
        <f t="shared" si="21"/>
        <v>352</v>
      </c>
      <c r="O135" s="98">
        <f t="shared" si="21"/>
        <v>0</v>
      </c>
      <c r="P135" s="21"/>
      <c r="Q135" s="98">
        <f>Q102+Q106+Q110+Q114+Q118+Q122+Q126+Q130</f>
        <v>0</v>
      </c>
      <c r="R135" s="98">
        <f t="shared" ref="R135:AA135" si="22">R102+R106+R110+R114+R118+R122+R126+R130</f>
        <v>0</v>
      </c>
      <c r="S135" s="98">
        <f t="shared" si="22"/>
        <v>1374</v>
      </c>
      <c r="T135" s="98">
        <f t="shared" si="22"/>
        <v>0</v>
      </c>
      <c r="U135" s="98">
        <f t="shared" si="22"/>
        <v>0</v>
      </c>
      <c r="V135" s="21"/>
      <c r="W135" s="98">
        <f t="shared" si="22"/>
        <v>0</v>
      </c>
      <c r="X135" s="98">
        <f t="shared" si="22"/>
        <v>0</v>
      </c>
      <c r="Y135" s="98">
        <f t="shared" si="22"/>
        <v>771</v>
      </c>
      <c r="Z135" s="98">
        <f t="shared" si="22"/>
        <v>0</v>
      </c>
      <c r="AA135" s="98">
        <f t="shared" si="22"/>
        <v>0</v>
      </c>
      <c r="AB135" s="21"/>
      <c r="AC135" s="94"/>
    </row>
    <row r="136" spans="1:36" ht="15.75" thickBot="1">
      <c r="C136" s="80"/>
      <c r="D136" s="28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58"/>
      <c r="AD136" s="21"/>
      <c r="AE136" s="21"/>
      <c r="AF136" s="21"/>
      <c r="AG136" s="21"/>
      <c r="AH136" s="21"/>
      <c r="AI136" s="41"/>
      <c r="AJ136" s="41"/>
    </row>
    <row r="137" spans="1:36" ht="15.75" thickBot="1">
      <c r="A137" s="158" t="s">
        <v>10</v>
      </c>
      <c r="B137" s="144"/>
      <c r="C137" s="145"/>
      <c r="D137" s="70"/>
      <c r="E137" s="161">
        <f>SUM(E135:I135)</f>
        <v>2786</v>
      </c>
      <c r="F137" s="162"/>
      <c r="G137" s="162"/>
      <c r="H137" s="162"/>
      <c r="I137" s="163"/>
      <c r="J137" s="54"/>
      <c r="K137" s="161">
        <f>SUM(K135:O135)</f>
        <v>2530</v>
      </c>
      <c r="L137" s="162"/>
      <c r="M137" s="162"/>
      <c r="N137" s="162"/>
      <c r="O137" s="163"/>
      <c r="P137" s="54"/>
      <c r="Q137" s="161">
        <f>SUM(Q135:U135)</f>
        <v>1374</v>
      </c>
      <c r="R137" s="162"/>
      <c r="S137" s="162"/>
      <c r="T137" s="162"/>
      <c r="U137" s="163"/>
      <c r="V137" s="54"/>
      <c r="W137" s="161">
        <f>SUM(W135:AA135)</f>
        <v>771</v>
      </c>
      <c r="X137" s="162"/>
      <c r="Y137" s="162"/>
      <c r="Z137" s="162"/>
      <c r="AA137" s="163"/>
      <c r="AB137" s="21"/>
      <c r="AC137" s="97">
        <f>SUM(E137:AA137)</f>
        <v>7461</v>
      </c>
      <c r="AD137" s="21"/>
      <c r="AE137" s="21"/>
      <c r="AF137" s="21"/>
      <c r="AG137" s="21"/>
      <c r="AH137" s="98">
        <f>AH132+AH128+AH124+AH120+AH116+AH112+AH108+AH104</f>
        <v>834</v>
      </c>
      <c r="AI137" s="41"/>
      <c r="AJ137" s="98">
        <f>AJ132+AJ128+AJ124+AJ120+AJ116+AJ112+AJ108+AJ104</f>
        <v>8295</v>
      </c>
    </row>
    <row r="138" spans="1:36">
      <c r="C138" s="12"/>
      <c r="D138" s="12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55"/>
      <c r="AD138" s="18"/>
      <c r="AE138" s="18"/>
      <c r="AF138" s="18"/>
      <c r="AG138" s="18"/>
      <c r="AH138" s="18"/>
      <c r="AI138" s="48"/>
      <c r="AJ138" s="18"/>
    </row>
    <row r="139" spans="1:36">
      <c r="C139" s="12"/>
      <c r="D139" s="12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55"/>
      <c r="AD139" s="18"/>
      <c r="AE139" s="18"/>
      <c r="AF139" s="18"/>
      <c r="AG139" s="18"/>
      <c r="AH139" s="18"/>
      <c r="AI139" s="48"/>
      <c r="AJ139" s="18"/>
    </row>
    <row r="140" spans="1:36" ht="20.100000000000001" customHeight="1">
      <c r="A140" s="197" t="s">
        <v>6</v>
      </c>
      <c r="B140" s="198"/>
      <c r="C140" s="183"/>
      <c r="D140" s="183"/>
      <c r="E140" s="183"/>
      <c r="F140" s="183"/>
      <c r="G140" s="183"/>
      <c r="H140" s="183"/>
      <c r="I140" s="183"/>
      <c r="J140" s="183"/>
      <c r="K140" s="183"/>
      <c r="L140" s="183"/>
      <c r="M140" s="183"/>
      <c r="N140" s="183"/>
      <c r="O140" s="183"/>
      <c r="P140" s="183"/>
      <c r="Q140" s="183"/>
      <c r="R140" s="183"/>
      <c r="S140" s="183"/>
      <c r="T140" s="183"/>
      <c r="U140" s="183"/>
      <c r="V140" s="183"/>
      <c r="W140" s="183"/>
      <c r="X140" s="183"/>
      <c r="Y140" s="183"/>
      <c r="Z140" s="183"/>
      <c r="AA140" s="183"/>
      <c r="AB140" s="183"/>
      <c r="AC140" s="183"/>
      <c r="AD140" s="183"/>
      <c r="AE140" s="183"/>
      <c r="AF140" s="183"/>
      <c r="AG140" s="183"/>
      <c r="AH140" s="183"/>
      <c r="AI140" s="183"/>
      <c r="AJ140" s="184"/>
    </row>
    <row r="141" spans="1:36" ht="15.75" thickBot="1">
      <c r="C141" s="9"/>
      <c r="D141" s="9"/>
      <c r="E141" s="10"/>
      <c r="F141" s="10"/>
      <c r="G141" s="10"/>
      <c r="H141" s="10"/>
      <c r="I141" s="10"/>
      <c r="J141" s="11"/>
      <c r="K141" s="10"/>
      <c r="L141" s="10"/>
      <c r="M141" s="10"/>
      <c r="N141" s="10"/>
      <c r="O141" s="10"/>
      <c r="P141" s="11"/>
      <c r="Q141" s="10"/>
      <c r="R141" s="10"/>
      <c r="S141" s="10"/>
      <c r="T141" s="10"/>
      <c r="U141" s="10"/>
      <c r="V141" s="11"/>
      <c r="W141" s="10"/>
      <c r="X141" s="10"/>
      <c r="Y141" s="10"/>
      <c r="Z141" s="10"/>
      <c r="AA141" s="10"/>
      <c r="AB141" s="11"/>
      <c r="AC141" s="52"/>
      <c r="AD141" s="11"/>
      <c r="AE141" s="11"/>
      <c r="AF141" s="11"/>
      <c r="AG141" s="11"/>
      <c r="AH141" s="10"/>
      <c r="AI141" s="45"/>
      <c r="AJ141" s="10"/>
    </row>
    <row r="142" spans="1:36" ht="15.75" customHeight="1" thickBot="1">
      <c r="C142" s="12"/>
      <c r="D142" s="12"/>
      <c r="E142" s="164" t="s">
        <v>4</v>
      </c>
      <c r="F142" s="165"/>
      <c r="G142" s="165"/>
      <c r="H142" s="165"/>
      <c r="I142" s="166"/>
      <c r="J142" s="76"/>
      <c r="K142" s="170" t="s">
        <v>5</v>
      </c>
      <c r="L142" s="171"/>
      <c r="M142" s="171"/>
      <c r="N142" s="171"/>
      <c r="O142" s="171"/>
      <c r="P142" s="171"/>
      <c r="Q142" s="171"/>
      <c r="R142" s="171"/>
      <c r="S142" s="171"/>
      <c r="T142" s="171"/>
      <c r="U142" s="171"/>
      <c r="V142" s="171"/>
      <c r="W142" s="171"/>
      <c r="X142" s="171"/>
      <c r="Y142" s="171"/>
      <c r="Z142" s="171"/>
      <c r="AA142" s="172"/>
      <c r="AB142" s="51"/>
      <c r="AC142" s="149" t="s">
        <v>32</v>
      </c>
      <c r="AD142" s="51"/>
      <c r="AE142" s="51"/>
      <c r="AF142" s="51"/>
      <c r="AG142" s="51"/>
      <c r="AH142" s="175" t="s">
        <v>31</v>
      </c>
      <c r="AI142" s="46"/>
      <c r="AJ142" s="178" t="s">
        <v>30</v>
      </c>
    </row>
    <row r="143" spans="1:36" ht="15.75" thickBot="1">
      <c r="C143" s="12"/>
      <c r="D143" s="12"/>
      <c r="E143" s="167"/>
      <c r="F143" s="168"/>
      <c r="G143" s="168"/>
      <c r="H143" s="168"/>
      <c r="I143" s="169"/>
      <c r="J143" s="76"/>
      <c r="K143" s="158" t="s">
        <v>12</v>
      </c>
      <c r="L143" s="159"/>
      <c r="M143" s="159"/>
      <c r="N143" s="159"/>
      <c r="O143" s="160"/>
      <c r="P143" s="81"/>
      <c r="Q143" s="158" t="s">
        <v>13</v>
      </c>
      <c r="R143" s="159"/>
      <c r="S143" s="159"/>
      <c r="T143" s="159"/>
      <c r="U143" s="160"/>
      <c r="V143" s="81"/>
      <c r="W143" s="158" t="s">
        <v>14</v>
      </c>
      <c r="X143" s="159"/>
      <c r="Y143" s="159"/>
      <c r="Z143" s="159"/>
      <c r="AA143" s="160"/>
      <c r="AB143" s="75"/>
      <c r="AC143" s="173"/>
      <c r="AD143" s="75"/>
      <c r="AE143" s="75"/>
      <c r="AF143" s="75"/>
      <c r="AG143" s="75"/>
      <c r="AH143" s="176"/>
      <c r="AI143" s="46"/>
      <c r="AJ143" s="179"/>
    </row>
    <row r="144" spans="1:36" ht="15.75" thickBot="1">
      <c r="C144" s="12"/>
      <c r="D144" s="12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0"/>
      <c r="R144" s="10"/>
      <c r="S144" s="10"/>
      <c r="T144" s="10"/>
      <c r="U144" s="10"/>
      <c r="V144" s="11"/>
      <c r="W144" s="10"/>
      <c r="X144" s="10"/>
      <c r="Y144" s="10"/>
      <c r="Z144" s="10"/>
      <c r="AA144" s="10"/>
      <c r="AB144" s="11"/>
      <c r="AC144" s="173"/>
      <c r="AD144" s="11"/>
      <c r="AE144" s="11"/>
      <c r="AF144" s="11"/>
      <c r="AG144" s="11"/>
      <c r="AH144" s="176"/>
      <c r="AI144" s="46"/>
      <c r="AJ144" s="179"/>
    </row>
    <row r="145" spans="1:36" ht="15.75" thickBot="1">
      <c r="A145" s="185" t="s">
        <v>34</v>
      </c>
      <c r="B145" s="186"/>
      <c r="C145" s="187"/>
      <c r="D145" s="12"/>
      <c r="E145" s="101">
        <v>1</v>
      </c>
      <c r="F145" s="101">
        <v>2</v>
      </c>
      <c r="G145" s="101" t="s">
        <v>35</v>
      </c>
      <c r="H145" s="101" t="s">
        <v>36</v>
      </c>
      <c r="I145" s="101">
        <v>4</v>
      </c>
      <c r="J145" s="13"/>
      <c r="K145" s="101">
        <v>1</v>
      </c>
      <c r="L145" s="101">
        <v>2</v>
      </c>
      <c r="M145" s="101" t="s">
        <v>35</v>
      </c>
      <c r="N145" s="101" t="s">
        <v>36</v>
      </c>
      <c r="O145" s="101">
        <v>4</v>
      </c>
      <c r="P145" s="13"/>
      <c r="Q145" s="101">
        <v>1</v>
      </c>
      <c r="R145" s="101">
        <v>2</v>
      </c>
      <c r="S145" s="101" t="s">
        <v>35</v>
      </c>
      <c r="T145" s="101" t="s">
        <v>36</v>
      </c>
      <c r="U145" s="101">
        <v>4</v>
      </c>
      <c r="V145" s="11"/>
      <c r="W145" s="101">
        <v>1</v>
      </c>
      <c r="X145" s="101">
        <v>2</v>
      </c>
      <c r="Y145" s="101" t="s">
        <v>35</v>
      </c>
      <c r="Z145" s="101" t="s">
        <v>36</v>
      </c>
      <c r="AA145" s="101">
        <v>4</v>
      </c>
      <c r="AB145" s="11"/>
      <c r="AC145" s="174"/>
      <c r="AD145" s="11"/>
      <c r="AE145" s="11"/>
      <c r="AF145" s="11"/>
      <c r="AG145" s="11"/>
      <c r="AH145" s="177"/>
      <c r="AI145" s="46"/>
      <c r="AJ145" s="180"/>
    </row>
    <row r="146" spans="1:36">
      <c r="C146" s="12"/>
      <c r="D146" s="12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0"/>
      <c r="R146" s="10"/>
      <c r="S146" s="10"/>
      <c r="T146" s="10"/>
      <c r="U146" s="10"/>
      <c r="V146" s="11"/>
      <c r="W146" s="10"/>
      <c r="X146" s="10"/>
      <c r="Y146" s="10"/>
      <c r="Z146" s="10"/>
      <c r="AA146" s="10"/>
      <c r="AB146" s="11"/>
      <c r="AC146" s="52"/>
      <c r="AD146" s="11"/>
      <c r="AE146" s="11"/>
      <c r="AF146" s="11"/>
      <c r="AG146" s="11"/>
      <c r="AH146" s="13"/>
      <c r="AI146" s="46"/>
      <c r="AJ146" s="13"/>
    </row>
    <row r="147" spans="1:36" ht="15.75" thickBot="1">
      <c r="C147" s="12"/>
      <c r="D147" s="12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0"/>
      <c r="R147" s="10"/>
      <c r="S147" s="10"/>
      <c r="T147" s="10"/>
      <c r="U147" s="10"/>
      <c r="V147" s="11"/>
      <c r="W147" s="10"/>
      <c r="X147" s="10"/>
      <c r="Y147" s="10"/>
      <c r="Z147" s="10"/>
      <c r="AA147" s="10"/>
      <c r="AB147" s="11"/>
      <c r="AC147" s="52"/>
      <c r="AD147" s="11"/>
      <c r="AE147" s="11"/>
      <c r="AF147" s="11"/>
      <c r="AG147" s="11"/>
      <c r="AH147" s="13"/>
      <c r="AI147" s="46"/>
      <c r="AJ147" s="13"/>
    </row>
    <row r="148" spans="1:36" ht="15.75" thickBot="1">
      <c r="A148" s="78" t="s">
        <v>0</v>
      </c>
      <c r="B148" s="11"/>
      <c r="D148" s="14"/>
      <c r="E148" s="15"/>
      <c r="F148" s="15"/>
      <c r="G148" s="15"/>
      <c r="H148" s="15"/>
      <c r="I148" s="15"/>
      <c r="J148" s="22"/>
      <c r="K148" s="15"/>
      <c r="L148" s="15"/>
      <c r="M148" s="15"/>
      <c r="N148" s="15"/>
      <c r="O148" s="15"/>
      <c r="P148" s="22"/>
      <c r="Q148" s="8"/>
      <c r="R148" s="8"/>
      <c r="S148" s="8">
        <v>273</v>
      </c>
      <c r="T148" s="8"/>
      <c r="U148" s="8">
        <f>309+89</f>
        <v>398</v>
      </c>
      <c r="V148" s="16"/>
      <c r="W148" s="8"/>
      <c r="X148" s="8"/>
      <c r="Y148" s="8"/>
      <c r="Z148" s="8"/>
      <c r="AA148" s="8"/>
      <c r="AB148" s="68"/>
      <c r="AC148" s="94"/>
      <c r="AH148" s="6"/>
      <c r="AJ148" s="6"/>
    </row>
    <row r="149" spans="1:36" s="6" customFormat="1" ht="15.75" thickBot="1">
      <c r="A149" s="105"/>
      <c r="B149" s="11"/>
      <c r="C149" s="99"/>
      <c r="D149" s="14"/>
      <c r="E149" s="43"/>
      <c r="F149" s="43"/>
      <c r="G149" s="43"/>
      <c r="H149" s="43"/>
      <c r="I149" s="43"/>
      <c r="J149" s="21"/>
      <c r="K149" s="43"/>
      <c r="L149" s="43"/>
      <c r="M149" s="43"/>
      <c r="N149" s="43"/>
      <c r="O149" s="43"/>
      <c r="P149" s="21"/>
      <c r="Q149" s="44"/>
      <c r="R149" s="44"/>
      <c r="S149" s="44"/>
      <c r="T149" s="44"/>
      <c r="U149" s="44"/>
      <c r="V149" s="17"/>
      <c r="W149" s="44"/>
      <c r="X149" s="44"/>
      <c r="Y149" s="44"/>
      <c r="Z149" s="44"/>
      <c r="AA149" s="44"/>
      <c r="AB149" s="17"/>
      <c r="AC149" s="107"/>
      <c r="AD149" s="17"/>
      <c r="AE149" s="17"/>
      <c r="AF149" s="17"/>
      <c r="AG149" s="17"/>
      <c r="AH149" s="108"/>
      <c r="AI149" s="39"/>
      <c r="AJ149" s="109"/>
    </row>
    <row r="150" spans="1:36" s="6" customFormat="1" ht="15.75" thickBot="1">
      <c r="A150" s="11"/>
      <c r="B150" s="11"/>
      <c r="C150" s="99"/>
      <c r="D150" s="14"/>
      <c r="E150" s="155">
        <f>SUM(E148:I148)</f>
        <v>0</v>
      </c>
      <c r="F150" s="156"/>
      <c r="G150" s="156"/>
      <c r="H150" s="156"/>
      <c r="I150" s="157"/>
      <c r="J150" s="21"/>
      <c r="K150" s="155">
        <f>SUM(K148:O148)</f>
        <v>0</v>
      </c>
      <c r="L150" s="156"/>
      <c r="M150" s="156"/>
      <c r="N150" s="156"/>
      <c r="O150" s="157"/>
      <c r="P150" s="21"/>
      <c r="Q150" s="155">
        <f>SUM(Q148:U148)</f>
        <v>671</v>
      </c>
      <c r="R150" s="156"/>
      <c r="S150" s="156"/>
      <c r="T150" s="156"/>
      <c r="U150" s="157"/>
      <c r="V150" s="17"/>
      <c r="W150" s="155">
        <f>SUM(W148:AA148)</f>
        <v>0</v>
      </c>
      <c r="X150" s="156"/>
      <c r="Y150" s="156"/>
      <c r="Z150" s="156"/>
      <c r="AA150" s="157"/>
      <c r="AB150" s="17"/>
      <c r="AC150" s="93">
        <f>SUM(E150:AA150)</f>
        <v>671</v>
      </c>
      <c r="AD150" s="68"/>
      <c r="AE150" s="17"/>
      <c r="AF150" s="17"/>
      <c r="AG150" s="79"/>
      <c r="AH150" s="95">
        <f>AJ150-AC150</f>
        <v>35</v>
      </c>
      <c r="AI150" s="47"/>
      <c r="AJ150" s="50">
        <v>706</v>
      </c>
    </row>
    <row r="151" spans="1:36" s="6" customFormat="1" ht="15.75" thickBot="1">
      <c r="A151" s="106"/>
      <c r="B151" s="11"/>
      <c r="C151" s="99"/>
      <c r="D151" s="14"/>
      <c r="E151" s="43"/>
      <c r="F151" s="43"/>
      <c r="G151" s="43"/>
      <c r="H151" s="43"/>
      <c r="I151" s="43"/>
      <c r="J151" s="21"/>
      <c r="K151" s="43"/>
      <c r="L151" s="43"/>
      <c r="M151" s="43"/>
      <c r="N151" s="43"/>
      <c r="O151" s="43"/>
      <c r="P151" s="21"/>
      <c r="Q151" s="44"/>
      <c r="R151" s="44"/>
      <c r="S151" s="44"/>
      <c r="T151" s="44"/>
      <c r="U151" s="44"/>
      <c r="V151" s="17"/>
      <c r="W151" s="44"/>
      <c r="X151" s="44"/>
      <c r="Y151" s="44"/>
      <c r="Z151" s="44"/>
      <c r="AA151" s="44"/>
      <c r="AB151" s="17"/>
      <c r="AC151" s="111"/>
      <c r="AD151" s="17"/>
      <c r="AE151" s="17"/>
      <c r="AF151" s="17"/>
      <c r="AG151" s="17"/>
      <c r="AH151" s="112"/>
      <c r="AI151" s="39"/>
      <c r="AJ151" s="113"/>
    </row>
    <row r="152" spans="1:36" ht="15.75" thickBot="1">
      <c r="A152" s="78" t="s">
        <v>1</v>
      </c>
      <c r="B152" s="11"/>
      <c r="D152" s="14"/>
      <c r="E152" s="15"/>
      <c r="F152" s="15"/>
      <c r="G152" s="15"/>
      <c r="H152" s="15"/>
      <c r="I152" s="15"/>
      <c r="J152" s="22"/>
      <c r="K152" s="15"/>
      <c r="L152" s="15"/>
      <c r="M152" s="15"/>
      <c r="N152" s="15"/>
      <c r="O152" s="15"/>
      <c r="P152" s="22"/>
      <c r="Q152" s="8"/>
      <c r="R152" s="8"/>
      <c r="S152" s="8"/>
      <c r="T152" s="8"/>
      <c r="U152" s="8"/>
      <c r="V152" s="16"/>
      <c r="W152" s="8"/>
      <c r="X152" s="8"/>
      <c r="Y152" s="8"/>
      <c r="Z152" s="8"/>
      <c r="AA152" s="8"/>
      <c r="AB152" s="68"/>
      <c r="AC152" s="38"/>
      <c r="AD152" s="31"/>
      <c r="AE152" s="31"/>
      <c r="AF152" s="31"/>
      <c r="AG152" s="31"/>
      <c r="AH152" s="31"/>
      <c r="AJ152" s="31"/>
    </row>
    <row r="153" spans="1:36" ht="15.75" thickBot="1">
      <c r="A153" s="105"/>
      <c r="B153" s="11"/>
      <c r="D153" s="14"/>
      <c r="E153" s="43"/>
      <c r="F153" s="43"/>
      <c r="G153" s="43"/>
      <c r="H153" s="43"/>
      <c r="I153" s="43"/>
      <c r="J153" s="21"/>
      <c r="K153" s="43"/>
      <c r="L153" s="43"/>
      <c r="M153" s="43"/>
      <c r="N153" s="43"/>
      <c r="O153" s="43"/>
      <c r="P153" s="21"/>
      <c r="Q153" s="44"/>
      <c r="R153" s="44"/>
      <c r="S153" s="44"/>
      <c r="T153" s="44"/>
      <c r="U153" s="44"/>
      <c r="V153" s="17"/>
      <c r="W153" s="44"/>
      <c r="X153" s="44"/>
      <c r="Y153" s="44"/>
      <c r="Z153" s="44"/>
      <c r="AA153" s="44"/>
      <c r="AB153" s="17"/>
      <c r="AC153" s="71"/>
      <c r="AD153" s="39"/>
      <c r="AE153" s="39"/>
      <c r="AF153" s="39"/>
      <c r="AG153" s="39"/>
      <c r="AH153" s="39"/>
      <c r="AI153" s="39"/>
      <c r="AJ153" s="46"/>
    </row>
    <row r="154" spans="1:36" ht="15.75" thickBot="1">
      <c r="A154" s="11"/>
      <c r="B154" s="11"/>
      <c r="D154" s="14"/>
      <c r="E154" s="155">
        <f>SUM(E152:I152)</f>
        <v>0</v>
      </c>
      <c r="F154" s="156"/>
      <c r="G154" s="156"/>
      <c r="H154" s="156"/>
      <c r="I154" s="157"/>
      <c r="J154" s="21"/>
      <c r="K154" s="155">
        <f>SUM(K152:O152)</f>
        <v>0</v>
      </c>
      <c r="L154" s="156"/>
      <c r="M154" s="156"/>
      <c r="N154" s="156"/>
      <c r="O154" s="157"/>
      <c r="P154" s="21"/>
      <c r="Q154" s="155">
        <f>SUM(Q152:U152)</f>
        <v>0</v>
      </c>
      <c r="R154" s="156"/>
      <c r="S154" s="156"/>
      <c r="T154" s="156"/>
      <c r="U154" s="157"/>
      <c r="V154" s="17"/>
      <c r="W154" s="155">
        <f>SUM(W152:AA152)</f>
        <v>0</v>
      </c>
      <c r="X154" s="156"/>
      <c r="Y154" s="156"/>
      <c r="Z154" s="156"/>
      <c r="AA154" s="157"/>
      <c r="AB154" s="17"/>
      <c r="AC154" s="93">
        <f>SUM(E154:AA154)</f>
        <v>0</v>
      </c>
      <c r="AD154" s="68"/>
      <c r="AE154" s="17"/>
      <c r="AF154" s="17"/>
      <c r="AG154" s="79"/>
      <c r="AH154" s="95">
        <f>AJ154-AC154</f>
        <v>0</v>
      </c>
      <c r="AI154" s="47"/>
      <c r="AJ154" s="50"/>
    </row>
    <row r="155" spans="1:36" s="6" customFormat="1" ht="15.75" thickBot="1">
      <c r="A155" s="106"/>
      <c r="B155" s="11"/>
      <c r="C155" s="99"/>
      <c r="D155" s="14"/>
      <c r="E155" s="43"/>
      <c r="F155" s="43"/>
      <c r="G155" s="43"/>
      <c r="H155" s="43"/>
      <c r="I155" s="43"/>
      <c r="J155" s="21"/>
      <c r="K155" s="43"/>
      <c r="L155" s="43"/>
      <c r="M155" s="43"/>
      <c r="N155" s="43"/>
      <c r="O155" s="43"/>
      <c r="P155" s="21"/>
      <c r="Q155" s="44"/>
      <c r="R155" s="44"/>
      <c r="S155" s="44"/>
      <c r="T155" s="44"/>
      <c r="U155" s="44"/>
      <c r="V155" s="17"/>
      <c r="W155" s="44"/>
      <c r="X155" s="44"/>
      <c r="Y155" s="44"/>
      <c r="Z155" s="44"/>
      <c r="AA155" s="44"/>
      <c r="AB155" s="17"/>
      <c r="AC155" s="111"/>
      <c r="AD155" s="17"/>
      <c r="AE155" s="17"/>
      <c r="AF155" s="17"/>
      <c r="AG155" s="17"/>
      <c r="AH155" s="112"/>
      <c r="AI155" s="39"/>
      <c r="AJ155" s="113"/>
    </row>
    <row r="156" spans="1:36" ht="15.75" thickBot="1">
      <c r="A156" s="78" t="s">
        <v>2</v>
      </c>
      <c r="B156" s="11"/>
      <c r="D156" s="14"/>
      <c r="E156" s="15"/>
      <c r="F156" s="15"/>
      <c r="G156" s="15"/>
      <c r="H156" s="15"/>
      <c r="I156" s="15"/>
      <c r="J156" s="22"/>
      <c r="K156" s="15"/>
      <c r="L156" s="15"/>
      <c r="M156" s="15"/>
      <c r="N156" s="15"/>
      <c r="O156" s="15"/>
      <c r="P156" s="22"/>
      <c r="Q156" s="8"/>
      <c r="R156" s="8"/>
      <c r="S156" s="8"/>
      <c r="T156" s="8"/>
      <c r="U156" s="8"/>
      <c r="V156" s="16"/>
      <c r="W156" s="8"/>
      <c r="X156" s="8"/>
      <c r="Y156" s="8"/>
      <c r="Z156" s="8"/>
      <c r="AA156" s="8"/>
      <c r="AB156" s="68"/>
      <c r="AC156" s="71"/>
      <c r="AD156" s="39"/>
      <c r="AE156" s="39"/>
      <c r="AF156" s="39"/>
      <c r="AG156" s="39"/>
      <c r="AH156" s="39"/>
      <c r="AI156" s="39"/>
      <c r="AJ156" s="46"/>
    </row>
    <row r="157" spans="1:36" s="6" customFormat="1" ht="15.75" thickBot="1">
      <c r="A157" s="105"/>
      <c r="B157" s="11"/>
      <c r="C157" s="99"/>
      <c r="D157" s="14"/>
      <c r="E157" s="43"/>
      <c r="F157" s="43"/>
      <c r="G157" s="43"/>
      <c r="H157" s="43"/>
      <c r="I157" s="43"/>
      <c r="J157" s="21"/>
      <c r="K157" s="43"/>
      <c r="L157" s="43"/>
      <c r="M157" s="43"/>
      <c r="N157" s="43"/>
      <c r="O157" s="43"/>
      <c r="P157" s="21"/>
      <c r="Q157" s="44"/>
      <c r="R157" s="44"/>
      <c r="S157" s="44"/>
      <c r="T157" s="44"/>
      <c r="U157" s="44"/>
      <c r="V157" s="17"/>
      <c r="W157" s="44"/>
      <c r="X157" s="44"/>
      <c r="Y157" s="44"/>
      <c r="Z157" s="44"/>
      <c r="AA157" s="44"/>
      <c r="AB157" s="17"/>
      <c r="AC157" s="107"/>
      <c r="AD157" s="39"/>
      <c r="AE157" s="39"/>
      <c r="AF157" s="39"/>
      <c r="AG157" s="39"/>
      <c r="AH157" s="108"/>
      <c r="AI157" s="39"/>
      <c r="AJ157" s="109"/>
    </row>
    <row r="158" spans="1:36" s="6" customFormat="1" ht="15.75" thickBot="1">
      <c r="A158" s="11"/>
      <c r="B158" s="11"/>
      <c r="C158" s="99"/>
      <c r="D158" s="14"/>
      <c r="E158" s="155">
        <f>SUM(E156:I156)</f>
        <v>0</v>
      </c>
      <c r="F158" s="156"/>
      <c r="G158" s="156"/>
      <c r="H158" s="156"/>
      <c r="I158" s="157"/>
      <c r="J158" s="21"/>
      <c r="K158" s="155">
        <f>SUM(K156:O156)</f>
        <v>0</v>
      </c>
      <c r="L158" s="156"/>
      <c r="M158" s="156"/>
      <c r="N158" s="156"/>
      <c r="O158" s="157"/>
      <c r="P158" s="21"/>
      <c r="Q158" s="155">
        <f>SUM(Q156:U156)</f>
        <v>0</v>
      </c>
      <c r="R158" s="156"/>
      <c r="S158" s="156"/>
      <c r="T158" s="156"/>
      <c r="U158" s="157"/>
      <c r="V158" s="17"/>
      <c r="W158" s="155">
        <f>SUM(W156:AA156)</f>
        <v>0</v>
      </c>
      <c r="X158" s="156"/>
      <c r="Y158" s="156"/>
      <c r="Z158" s="156"/>
      <c r="AA158" s="157"/>
      <c r="AB158" s="17"/>
      <c r="AC158" s="93">
        <f>SUM(E158:AA158)</f>
        <v>0</v>
      </c>
      <c r="AD158" s="68"/>
      <c r="AE158" s="17"/>
      <c r="AF158" s="17"/>
      <c r="AG158" s="79"/>
      <c r="AH158" s="95">
        <f>AJ158-AC158</f>
        <v>0</v>
      </c>
      <c r="AI158" s="47"/>
      <c r="AJ158" s="50"/>
    </row>
    <row r="159" spans="1:36" s="6" customFormat="1" ht="15.75" thickBot="1">
      <c r="A159" s="106"/>
      <c r="B159" s="11"/>
      <c r="C159" s="99"/>
      <c r="D159" s="14"/>
      <c r="E159" s="43"/>
      <c r="F159" s="43"/>
      <c r="G159" s="43"/>
      <c r="H159" s="43"/>
      <c r="I159" s="43"/>
      <c r="J159" s="21"/>
      <c r="K159" s="43"/>
      <c r="L159" s="43"/>
      <c r="M159" s="43"/>
      <c r="N159" s="43"/>
      <c r="O159" s="43"/>
      <c r="P159" s="21"/>
      <c r="Q159" s="44"/>
      <c r="R159" s="44"/>
      <c r="S159" s="44"/>
      <c r="T159" s="44"/>
      <c r="U159" s="44"/>
      <c r="V159" s="17"/>
      <c r="W159" s="44"/>
      <c r="X159" s="44"/>
      <c r="Y159" s="44"/>
      <c r="Z159" s="44"/>
      <c r="AA159" s="44"/>
      <c r="AB159" s="17"/>
      <c r="AC159" s="111"/>
      <c r="AD159" s="39"/>
      <c r="AE159" s="39"/>
      <c r="AF159" s="39"/>
      <c r="AG159" s="39"/>
      <c r="AH159" s="112"/>
      <c r="AI159" s="39"/>
      <c r="AJ159" s="113"/>
    </row>
    <row r="160" spans="1:36" ht="15.75" thickBot="1">
      <c r="A160" s="78" t="s">
        <v>26</v>
      </c>
      <c r="B160" s="11"/>
      <c r="D160" s="14"/>
      <c r="E160" s="15"/>
      <c r="F160" s="15"/>
      <c r="G160" s="15">
        <v>666</v>
      </c>
      <c r="H160" s="15"/>
      <c r="I160" s="15">
        <v>768</v>
      </c>
      <c r="J160" s="22"/>
      <c r="K160" s="15"/>
      <c r="L160" s="15"/>
      <c r="M160" s="15"/>
      <c r="N160" s="15"/>
      <c r="O160" s="15">
        <v>74</v>
      </c>
      <c r="P160" s="22"/>
      <c r="Q160" s="8"/>
      <c r="R160" s="8"/>
      <c r="S160" s="8"/>
      <c r="T160" s="8"/>
      <c r="U160" s="8"/>
      <c r="V160" s="16"/>
      <c r="W160" s="8"/>
      <c r="X160" s="8"/>
      <c r="Y160" s="8"/>
      <c r="Z160" s="8"/>
      <c r="AA160" s="8">
        <v>140</v>
      </c>
      <c r="AB160" s="68"/>
      <c r="AC160" s="71"/>
      <c r="AD160" s="39"/>
      <c r="AE160" s="39"/>
      <c r="AF160" s="39"/>
      <c r="AG160" s="39"/>
      <c r="AH160" s="39"/>
      <c r="AI160" s="39"/>
      <c r="AJ160" s="46"/>
    </row>
    <row r="161" spans="1:36" s="6" customFormat="1" ht="15.75" thickBot="1">
      <c r="A161" s="105"/>
      <c r="B161" s="11"/>
      <c r="C161" s="99"/>
      <c r="D161" s="14"/>
      <c r="E161" s="43"/>
      <c r="F161" s="43"/>
      <c r="G161" s="43"/>
      <c r="H161" s="43"/>
      <c r="I161" s="43"/>
      <c r="J161" s="21"/>
      <c r="K161" s="43"/>
      <c r="L161" s="43"/>
      <c r="M161" s="43"/>
      <c r="N161" s="43"/>
      <c r="O161" s="43"/>
      <c r="P161" s="21"/>
      <c r="Q161" s="44"/>
      <c r="R161" s="44"/>
      <c r="S161" s="44"/>
      <c r="T161" s="44"/>
      <c r="U161" s="44"/>
      <c r="V161" s="17"/>
      <c r="W161" s="44"/>
      <c r="X161" s="44"/>
      <c r="Y161" s="44"/>
      <c r="Z161" s="44"/>
      <c r="AA161" s="44"/>
      <c r="AB161" s="17"/>
      <c r="AC161" s="107"/>
      <c r="AD161" s="39"/>
      <c r="AE161" s="39"/>
      <c r="AF161" s="39"/>
      <c r="AG161" s="39"/>
      <c r="AH161" s="108"/>
      <c r="AI161" s="39"/>
      <c r="AJ161" s="109"/>
    </row>
    <row r="162" spans="1:36" s="6" customFormat="1" ht="15.75" thickBot="1">
      <c r="A162" s="11"/>
      <c r="B162" s="11"/>
      <c r="C162" s="99"/>
      <c r="D162" s="14"/>
      <c r="E162" s="155">
        <f>SUM(E160:I160)</f>
        <v>1434</v>
      </c>
      <c r="F162" s="156"/>
      <c r="G162" s="156"/>
      <c r="H162" s="156"/>
      <c r="I162" s="157"/>
      <c r="J162" s="21"/>
      <c r="K162" s="155">
        <f>SUM(K160:O160)</f>
        <v>74</v>
      </c>
      <c r="L162" s="156"/>
      <c r="M162" s="156"/>
      <c r="N162" s="156"/>
      <c r="O162" s="157"/>
      <c r="P162" s="21"/>
      <c r="Q162" s="155">
        <f>SUM(Q160:U160)</f>
        <v>0</v>
      </c>
      <c r="R162" s="156"/>
      <c r="S162" s="156"/>
      <c r="T162" s="156"/>
      <c r="U162" s="157"/>
      <c r="V162" s="17"/>
      <c r="W162" s="155">
        <f>SUM(W160:AA160)</f>
        <v>140</v>
      </c>
      <c r="X162" s="156"/>
      <c r="Y162" s="156"/>
      <c r="Z162" s="156"/>
      <c r="AA162" s="157"/>
      <c r="AB162" s="17"/>
      <c r="AC162" s="93">
        <f>SUM(E162:AA162)</f>
        <v>1648</v>
      </c>
      <c r="AD162" s="68"/>
      <c r="AE162" s="17"/>
      <c r="AF162" s="17"/>
      <c r="AG162" s="79"/>
      <c r="AH162" s="95">
        <f>AJ162-AC162</f>
        <v>121</v>
      </c>
      <c r="AI162" s="47"/>
      <c r="AJ162" s="50">
        <v>1769</v>
      </c>
    </row>
    <row r="163" spans="1:36" s="6" customFormat="1" ht="15.75" thickBot="1">
      <c r="A163" s="106"/>
      <c r="B163" s="11"/>
      <c r="C163" s="99"/>
      <c r="D163" s="14"/>
      <c r="E163" s="43"/>
      <c r="F163" s="43"/>
      <c r="G163" s="43"/>
      <c r="H163" s="43"/>
      <c r="I163" s="43"/>
      <c r="J163" s="21"/>
      <c r="K163" s="43"/>
      <c r="L163" s="43"/>
      <c r="M163" s="43"/>
      <c r="N163" s="43"/>
      <c r="O163" s="43"/>
      <c r="P163" s="21"/>
      <c r="Q163" s="44"/>
      <c r="R163" s="44"/>
      <c r="S163" s="44"/>
      <c r="T163" s="44"/>
      <c r="U163" s="44"/>
      <c r="V163" s="17"/>
      <c r="W163" s="44"/>
      <c r="X163" s="44"/>
      <c r="Y163" s="44"/>
      <c r="Z163" s="44"/>
      <c r="AA163" s="44"/>
      <c r="AB163" s="17"/>
      <c r="AC163" s="111"/>
      <c r="AD163" s="39"/>
      <c r="AE163" s="39"/>
      <c r="AF163" s="39"/>
      <c r="AG163" s="39"/>
      <c r="AH163" s="112"/>
      <c r="AI163" s="39"/>
      <c r="AJ163" s="113"/>
    </row>
    <row r="164" spans="1:36" ht="15.75" thickBot="1">
      <c r="A164" s="78" t="s">
        <v>3</v>
      </c>
      <c r="B164" s="11"/>
      <c r="D164" s="14"/>
      <c r="E164" s="15"/>
      <c r="F164" s="15">
        <v>165</v>
      </c>
      <c r="G164" s="15"/>
      <c r="H164" s="15"/>
      <c r="I164" s="15">
        <f>922+203</f>
        <v>1125</v>
      </c>
      <c r="J164" s="22"/>
      <c r="K164" s="15"/>
      <c r="L164" s="15"/>
      <c r="M164" s="15"/>
      <c r="N164" s="15"/>
      <c r="O164" s="15">
        <f>244+32</f>
        <v>276</v>
      </c>
      <c r="P164" s="22"/>
      <c r="Q164" s="8"/>
      <c r="R164" s="8"/>
      <c r="S164" s="8"/>
      <c r="T164" s="8"/>
      <c r="U164" s="8">
        <v>106</v>
      </c>
      <c r="V164" s="16"/>
      <c r="W164" s="8"/>
      <c r="X164" s="8"/>
      <c r="Y164" s="8"/>
      <c r="Z164" s="8"/>
      <c r="AA164" s="8">
        <v>477</v>
      </c>
      <c r="AB164" s="68"/>
      <c r="AC164" s="71"/>
      <c r="AD164" s="39"/>
      <c r="AE164" s="39"/>
      <c r="AF164" s="39"/>
      <c r="AG164" s="39"/>
      <c r="AH164" s="39"/>
      <c r="AI164" s="39"/>
      <c r="AJ164" s="46"/>
    </row>
    <row r="165" spans="1:36" s="31" customFormat="1" ht="15.75" thickBot="1">
      <c r="A165" s="119"/>
      <c r="B165" s="45"/>
      <c r="C165" s="102"/>
      <c r="D165" s="103"/>
      <c r="E165" s="43"/>
      <c r="F165" s="43"/>
      <c r="G165" s="43"/>
      <c r="H165" s="43"/>
      <c r="I165" s="43"/>
      <c r="J165" s="21"/>
      <c r="K165" s="43"/>
      <c r="L165" s="43"/>
      <c r="M165" s="43"/>
      <c r="N165" s="43"/>
      <c r="O165" s="43"/>
      <c r="P165" s="21"/>
      <c r="Q165" s="44"/>
      <c r="R165" s="44"/>
      <c r="S165" s="44"/>
      <c r="T165" s="44"/>
      <c r="U165" s="44"/>
      <c r="V165" s="17"/>
      <c r="W165" s="44"/>
      <c r="X165" s="44"/>
      <c r="Y165" s="44"/>
      <c r="Z165" s="44"/>
      <c r="AA165" s="44"/>
      <c r="AB165" s="17"/>
      <c r="AC165" s="107"/>
      <c r="AD165" s="39"/>
      <c r="AE165" s="39"/>
      <c r="AF165" s="39"/>
      <c r="AG165" s="39"/>
      <c r="AH165" s="108"/>
      <c r="AI165" s="39"/>
      <c r="AJ165" s="109"/>
    </row>
    <row r="166" spans="1:36" s="31" customFormat="1" ht="15.75" thickBot="1">
      <c r="A166" s="45"/>
      <c r="B166" s="45"/>
      <c r="C166" s="102"/>
      <c r="D166" s="103"/>
      <c r="E166" s="155">
        <f>SUM(E164:I164)</f>
        <v>1290</v>
      </c>
      <c r="F166" s="156"/>
      <c r="G166" s="156"/>
      <c r="H166" s="156"/>
      <c r="I166" s="157"/>
      <c r="J166" s="21"/>
      <c r="K166" s="155">
        <f>SUM(K164:O164)</f>
        <v>276</v>
      </c>
      <c r="L166" s="156"/>
      <c r="M166" s="156"/>
      <c r="N166" s="156"/>
      <c r="O166" s="157"/>
      <c r="P166" s="21"/>
      <c r="Q166" s="155">
        <f>SUM(Q164:U164)</f>
        <v>106</v>
      </c>
      <c r="R166" s="156"/>
      <c r="S166" s="156"/>
      <c r="T166" s="156"/>
      <c r="U166" s="157"/>
      <c r="V166" s="17"/>
      <c r="W166" s="155">
        <f>SUM(W164:AA164)</f>
        <v>477</v>
      </c>
      <c r="X166" s="156"/>
      <c r="Y166" s="156"/>
      <c r="Z166" s="156"/>
      <c r="AA166" s="157"/>
      <c r="AB166" s="17"/>
      <c r="AC166" s="93">
        <f>SUM(E166:AA166)</f>
        <v>2149</v>
      </c>
      <c r="AD166" s="68"/>
      <c r="AE166" s="17"/>
      <c r="AF166" s="17"/>
      <c r="AG166" s="79"/>
      <c r="AH166" s="95">
        <f>AJ166-AC166</f>
        <v>241</v>
      </c>
      <c r="AI166" s="47"/>
      <c r="AJ166" s="50">
        <v>2390</v>
      </c>
    </row>
    <row r="167" spans="1:36" s="31" customFormat="1" ht="15.75" thickBot="1">
      <c r="A167" s="120"/>
      <c r="B167" s="45"/>
      <c r="C167" s="102"/>
      <c r="D167" s="103"/>
      <c r="E167" s="104"/>
      <c r="F167" s="104"/>
      <c r="G167" s="104"/>
      <c r="H167" s="104"/>
      <c r="I167" s="104"/>
      <c r="J167" s="41"/>
      <c r="K167" s="104"/>
      <c r="L167" s="104"/>
      <c r="M167" s="104"/>
      <c r="N167" s="104"/>
      <c r="O167" s="104"/>
      <c r="P167" s="41"/>
      <c r="Q167" s="100"/>
      <c r="R167" s="100"/>
      <c r="S167" s="100"/>
      <c r="T167" s="100"/>
      <c r="U167" s="100"/>
      <c r="V167" s="39"/>
      <c r="W167" s="100"/>
      <c r="X167" s="100"/>
      <c r="Y167" s="100"/>
      <c r="Z167" s="100"/>
      <c r="AA167" s="100"/>
      <c r="AB167" s="39"/>
      <c r="AC167" s="111"/>
      <c r="AD167" s="39"/>
      <c r="AE167" s="39"/>
      <c r="AF167" s="39"/>
      <c r="AG167" s="39"/>
      <c r="AH167" s="112"/>
      <c r="AI167" s="39"/>
      <c r="AJ167" s="113"/>
    </row>
    <row r="168" spans="1:36" ht="15.75" thickBot="1">
      <c r="A168" s="78" t="s">
        <v>16</v>
      </c>
      <c r="B168" s="11"/>
      <c r="D168" s="14"/>
      <c r="E168" s="15"/>
      <c r="F168" s="15"/>
      <c r="G168" s="15"/>
      <c r="H168" s="15"/>
      <c r="I168" s="15"/>
      <c r="J168" s="22"/>
      <c r="K168" s="15"/>
      <c r="L168" s="15"/>
      <c r="M168" s="15"/>
      <c r="N168" s="15"/>
      <c r="O168" s="15">
        <v>103</v>
      </c>
      <c r="P168" s="22"/>
      <c r="Q168" s="8"/>
      <c r="R168" s="8"/>
      <c r="S168" s="8"/>
      <c r="T168" s="8"/>
      <c r="U168" s="8"/>
      <c r="V168" s="16"/>
      <c r="W168" s="8"/>
      <c r="X168" s="8"/>
      <c r="Y168" s="8"/>
      <c r="Z168" s="8"/>
      <c r="AA168" s="8">
        <v>92</v>
      </c>
      <c r="AB168" s="68"/>
      <c r="AC168" s="71"/>
      <c r="AD168" s="39"/>
      <c r="AE168" s="39"/>
      <c r="AF168" s="39"/>
      <c r="AG168" s="39"/>
      <c r="AH168" s="39"/>
      <c r="AI168" s="39"/>
      <c r="AJ168" s="46"/>
    </row>
    <row r="169" spans="1:36" s="31" customFormat="1" ht="15.75" thickBot="1">
      <c r="A169" s="119"/>
      <c r="B169" s="45"/>
      <c r="C169" s="102"/>
      <c r="D169" s="103"/>
      <c r="E169" s="43"/>
      <c r="F169" s="43"/>
      <c r="G169" s="43"/>
      <c r="H169" s="43"/>
      <c r="I169" s="43"/>
      <c r="J169" s="21"/>
      <c r="K169" s="43"/>
      <c r="L169" s="43"/>
      <c r="M169" s="43"/>
      <c r="N169" s="43"/>
      <c r="O169" s="43"/>
      <c r="P169" s="21"/>
      <c r="Q169" s="44"/>
      <c r="R169" s="44"/>
      <c r="S169" s="44"/>
      <c r="T169" s="44"/>
      <c r="U169" s="44"/>
      <c r="V169" s="17"/>
      <c r="W169" s="44"/>
      <c r="X169" s="44"/>
      <c r="Y169" s="44"/>
      <c r="Z169" s="44"/>
      <c r="AA169" s="44"/>
      <c r="AB169" s="17"/>
      <c r="AC169" s="107"/>
      <c r="AD169" s="39"/>
      <c r="AE169" s="39"/>
      <c r="AF169" s="39"/>
      <c r="AG169" s="39"/>
      <c r="AH169" s="108"/>
      <c r="AI169" s="39"/>
      <c r="AJ169" s="109"/>
    </row>
    <row r="170" spans="1:36" s="31" customFormat="1" ht="15.75" thickBot="1">
      <c r="A170" s="45"/>
      <c r="B170" s="45"/>
      <c r="C170" s="102"/>
      <c r="D170" s="103"/>
      <c r="E170" s="155">
        <f>SUM(E168:I168)</f>
        <v>0</v>
      </c>
      <c r="F170" s="156"/>
      <c r="G170" s="156"/>
      <c r="H170" s="156"/>
      <c r="I170" s="157"/>
      <c r="J170" s="21"/>
      <c r="K170" s="155">
        <f>SUM(K168:O168)</f>
        <v>103</v>
      </c>
      <c r="L170" s="156"/>
      <c r="M170" s="156"/>
      <c r="N170" s="156"/>
      <c r="O170" s="157"/>
      <c r="P170" s="21"/>
      <c r="Q170" s="155">
        <f>SUM(Q168:U168)</f>
        <v>0</v>
      </c>
      <c r="R170" s="156"/>
      <c r="S170" s="156"/>
      <c r="T170" s="156"/>
      <c r="U170" s="157"/>
      <c r="V170" s="17"/>
      <c r="W170" s="155">
        <f>SUM(W168:AA168)</f>
        <v>92</v>
      </c>
      <c r="X170" s="156"/>
      <c r="Y170" s="156"/>
      <c r="Z170" s="156"/>
      <c r="AA170" s="157"/>
      <c r="AB170" s="17"/>
      <c r="AC170" s="93">
        <f>SUM(E170:AA170)</f>
        <v>195</v>
      </c>
      <c r="AD170" s="68"/>
      <c r="AE170" s="17"/>
      <c r="AF170" s="17"/>
      <c r="AG170" s="79"/>
      <c r="AH170" s="95">
        <f>AJ170-AC170</f>
        <v>32</v>
      </c>
      <c r="AI170" s="47"/>
      <c r="AJ170" s="50">
        <v>227</v>
      </c>
    </row>
    <row r="171" spans="1:36" s="31" customFormat="1" ht="15.75" thickBot="1">
      <c r="A171" s="120"/>
      <c r="B171" s="45"/>
      <c r="C171" s="102"/>
      <c r="D171" s="103"/>
      <c r="E171" s="104"/>
      <c r="F171" s="104"/>
      <c r="G171" s="104"/>
      <c r="H171" s="104"/>
      <c r="I171" s="104"/>
      <c r="J171" s="41"/>
      <c r="K171" s="104"/>
      <c r="L171" s="104"/>
      <c r="M171" s="104"/>
      <c r="N171" s="104"/>
      <c r="O171" s="104"/>
      <c r="P171" s="41"/>
      <c r="Q171" s="100"/>
      <c r="R171" s="100"/>
      <c r="S171" s="100"/>
      <c r="T171" s="100"/>
      <c r="U171" s="100"/>
      <c r="V171" s="39"/>
      <c r="W171" s="100"/>
      <c r="X171" s="100"/>
      <c r="Y171" s="100"/>
      <c r="Z171" s="100"/>
      <c r="AA171" s="100"/>
      <c r="AB171" s="39"/>
      <c r="AC171" s="111"/>
      <c r="AD171" s="39"/>
      <c r="AE171" s="39"/>
      <c r="AF171" s="39"/>
      <c r="AG171" s="39"/>
      <c r="AH171" s="112"/>
      <c r="AI171" s="39"/>
      <c r="AJ171" s="113"/>
    </row>
    <row r="172" spans="1:36" ht="15.75" thickBot="1">
      <c r="A172" s="78" t="s">
        <v>17</v>
      </c>
      <c r="B172" s="11"/>
      <c r="D172" s="14"/>
      <c r="E172" s="15"/>
      <c r="F172" s="15"/>
      <c r="G172" s="15"/>
      <c r="H172" s="15"/>
      <c r="I172" s="15"/>
      <c r="J172" s="22"/>
      <c r="K172" s="15"/>
      <c r="L172" s="15"/>
      <c r="M172" s="15"/>
      <c r="N172" s="15"/>
      <c r="O172" s="15"/>
      <c r="P172" s="22"/>
      <c r="Q172" s="8"/>
      <c r="R172" s="8"/>
      <c r="S172" s="8"/>
      <c r="T172" s="8"/>
      <c r="U172" s="8"/>
      <c r="V172" s="16"/>
      <c r="W172" s="8"/>
      <c r="X172" s="8"/>
      <c r="Y172" s="8"/>
      <c r="Z172" s="8"/>
      <c r="AA172" s="8"/>
      <c r="AB172" s="68"/>
      <c r="AC172" s="71"/>
      <c r="AD172" s="39"/>
      <c r="AE172" s="39"/>
      <c r="AF172" s="39"/>
      <c r="AG172" s="39"/>
      <c r="AH172" s="39"/>
      <c r="AI172" s="39"/>
      <c r="AJ172" s="46"/>
    </row>
    <row r="173" spans="1:36" ht="15.75" thickBot="1">
      <c r="A173" s="105"/>
      <c r="B173" s="11"/>
      <c r="D173" s="14"/>
      <c r="E173" s="43"/>
      <c r="F173" s="43"/>
      <c r="G173" s="43"/>
      <c r="H173" s="43"/>
      <c r="I173" s="43"/>
      <c r="J173" s="21"/>
      <c r="K173" s="43"/>
      <c r="L173" s="43"/>
      <c r="M173" s="43"/>
      <c r="N173" s="43"/>
      <c r="O173" s="43"/>
      <c r="P173" s="21"/>
      <c r="Q173" s="44"/>
      <c r="R173" s="44"/>
      <c r="S173" s="44"/>
      <c r="T173" s="44"/>
      <c r="U173" s="44"/>
      <c r="V173" s="17"/>
      <c r="W173" s="44"/>
      <c r="X173" s="44"/>
      <c r="Y173" s="44"/>
      <c r="Z173" s="44"/>
      <c r="AA173" s="44"/>
      <c r="AB173" s="17"/>
      <c r="AC173" s="107"/>
      <c r="AD173" s="39"/>
      <c r="AE173" s="39"/>
      <c r="AF173" s="39"/>
      <c r="AG173" s="39"/>
      <c r="AH173" s="108"/>
      <c r="AI173" s="39"/>
      <c r="AJ173" s="109"/>
    </row>
    <row r="174" spans="1:36" ht="15.75" thickBot="1">
      <c r="A174" s="11"/>
      <c r="B174" s="11"/>
      <c r="D174" s="14"/>
      <c r="E174" s="155">
        <f>SUM(E172:I172)</f>
        <v>0</v>
      </c>
      <c r="F174" s="156"/>
      <c r="G174" s="156"/>
      <c r="H174" s="156"/>
      <c r="I174" s="157"/>
      <c r="J174" s="21"/>
      <c r="K174" s="155">
        <f>SUM(K172:O172)</f>
        <v>0</v>
      </c>
      <c r="L174" s="156"/>
      <c r="M174" s="156"/>
      <c r="N174" s="156"/>
      <c r="O174" s="157"/>
      <c r="P174" s="21"/>
      <c r="Q174" s="155">
        <f>SUM(Q172:U172)</f>
        <v>0</v>
      </c>
      <c r="R174" s="156"/>
      <c r="S174" s="156"/>
      <c r="T174" s="156"/>
      <c r="U174" s="157"/>
      <c r="V174" s="17"/>
      <c r="W174" s="155">
        <f>SUM(W172:AA172)</f>
        <v>0</v>
      </c>
      <c r="X174" s="156"/>
      <c r="Y174" s="156"/>
      <c r="Z174" s="156"/>
      <c r="AA174" s="157"/>
      <c r="AB174" s="17"/>
      <c r="AC174" s="93">
        <f>SUM(E174:AA174)</f>
        <v>0</v>
      </c>
      <c r="AD174" s="68"/>
      <c r="AE174" s="17"/>
      <c r="AF174" s="17"/>
      <c r="AG174" s="79"/>
      <c r="AH174" s="95">
        <f>AJ174-AC174</f>
        <v>0</v>
      </c>
      <c r="AI174" s="47"/>
      <c r="AJ174" s="50"/>
    </row>
    <row r="175" spans="1:36" s="31" customFormat="1" ht="15.75" thickBot="1">
      <c r="A175" s="120"/>
      <c r="B175" s="45"/>
      <c r="C175" s="102"/>
      <c r="D175" s="103"/>
      <c r="E175" s="104"/>
      <c r="F175" s="104"/>
      <c r="G175" s="104"/>
      <c r="H175" s="104"/>
      <c r="I175" s="104"/>
      <c r="J175" s="41"/>
      <c r="K175" s="104"/>
      <c r="L175" s="104"/>
      <c r="M175" s="104"/>
      <c r="N175" s="104"/>
      <c r="O175" s="104"/>
      <c r="P175" s="41"/>
      <c r="Q175" s="100"/>
      <c r="R175" s="100"/>
      <c r="S175" s="100"/>
      <c r="T175" s="100"/>
      <c r="U175" s="100"/>
      <c r="V175" s="39"/>
      <c r="W175" s="100"/>
      <c r="X175" s="100"/>
      <c r="Y175" s="100"/>
      <c r="Z175" s="100"/>
      <c r="AA175" s="100"/>
      <c r="AB175" s="39"/>
      <c r="AC175" s="111"/>
      <c r="AD175" s="39"/>
      <c r="AE175" s="39"/>
      <c r="AF175" s="39"/>
      <c r="AG175" s="39"/>
      <c r="AH175" s="112"/>
      <c r="AI175" s="39"/>
      <c r="AJ175" s="113"/>
    </row>
    <row r="176" spans="1:36" ht="15.75" thickBot="1">
      <c r="A176" s="78" t="s">
        <v>18</v>
      </c>
      <c r="B176" s="11"/>
      <c r="D176" s="14"/>
      <c r="E176" s="15"/>
      <c r="F176" s="15"/>
      <c r="G176" s="15"/>
      <c r="H176" s="15"/>
      <c r="I176" s="15"/>
      <c r="J176" s="22"/>
      <c r="K176" s="15"/>
      <c r="L176" s="15"/>
      <c r="M176" s="15"/>
      <c r="N176" s="15"/>
      <c r="O176" s="15"/>
      <c r="P176" s="22"/>
      <c r="Q176" s="8"/>
      <c r="R176" s="8"/>
      <c r="S176" s="8"/>
      <c r="T176" s="8"/>
      <c r="U176" s="8"/>
      <c r="V176" s="16"/>
      <c r="W176" s="8"/>
      <c r="X176" s="8"/>
      <c r="Y176" s="8"/>
      <c r="Z176" s="8"/>
      <c r="AA176" s="8"/>
      <c r="AB176" s="68"/>
      <c r="AC176" s="71"/>
      <c r="AD176" s="39"/>
      <c r="AE176" s="39"/>
      <c r="AF176" s="39"/>
      <c r="AG176" s="39"/>
      <c r="AH176" s="39"/>
      <c r="AI176" s="39"/>
      <c r="AJ176" s="46"/>
    </row>
    <row r="177" spans="1:36" ht="15.75" thickBot="1">
      <c r="A177" s="28"/>
      <c r="B177" s="28"/>
      <c r="D177" s="28"/>
      <c r="E177" s="43"/>
      <c r="F177" s="43"/>
      <c r="G177" s="43"/>
      <c r="H177" s="43"/>
      <c r="I177" s="43"/>
      <c r="J177" s="21"/>
      <c r="K177" s="43"/>
      <c r="L177" s="43"/>
      <c r="M177" s="43"/>
      <c r="N177" s="43"/>
      <c r="O177" s="43"/>
      <c r="P177" s="21"/>
      <c r="Q177" s="44"/>
      <c r="R177" s="44"/>
      <c r="S177" s="44"/>
      <c r="T177" s="44"/>
      <c r="U177" s="44"/>
      <c r="V177" s="17"/>
      <c r="W177" s="44"/>
      <c r="X177" s="44"/>
      <c r="Y177" s="44"/>
      <c r="Z177" s="44"/>
      <c r="AA177" s="44"/>
      <c r="AB177" s="17"/>
      <c r="AC177" s="107"/>
      <c r="AD177" s="39"/>
      <c r="AE177" s="39"/>
      <c r="AF177" s="39"/>
      <c r="AG177" s="39"/>
      <c r="AH177" s="108"/>
      <c r="AI177" s="39"/>
      <c r="AJ177" s="109"/>
    </row>
    <row r="178" spans="1:36" ht="15.75" thickBot="1">
      <c r="A178" s="28"/>
      <c r="B178" s="28"/>
      <c r="D178" s="28"/>
      <c r="E178" s="155">
        <f>SUM(E176:I176)</f>
        <v>0</v>
      </c>
      <c r="F178" s="156"/>
      <c r="G178" s="156"/>
      <c r="H178" s="156"/>
      <c r="I178" s="157"/>
      <c r="J178" s="21"/>
      <c r="K178" s="155">
        <f>SUM(K176:O176)</f>
        <v>0</v>
      </c>
      <c r="L178" s="156"/>
      <c r="M178" s="156"/>
      <c r="N178" s="156"/>
      <c r="O178" s="157"/>
      <c r="P178" s="21"/>
      <c r="Q178" s="155">
        <f>SUM(Q176:U176)</f>
        <v>0</v>
      </c>
      <c r="R178" s="156"/>
      <c r="S178" s="156"/>
      <c r="T178" s="156"/>
      <c r="U178" s="157"/>
      <c r="V178" s="17"/>
      <c r="W178" s="155">
        <f>SUM(W176:AA176)</f>
        <v>0</v>
      </c>
      <c r="X178" s="156"/>
      <c r="Y178" s="156"/>
      <c r="Z178" s="156"/>
      <c r="AA178" s="157"/>
      <c r="AB178" s="17"/>
      <c r="AC178" s="93">
        <f>SUM(E178:AA178)</f>
        <v>0</v>
      </c>
      <c r="AD178" s="68"/>
      <c r="AE178" s="17"/>
      <c r="AF178" s="17"/>
      <c r="AG178" s="79"/>
      <c r="AH178" s="95">
        <f>AJ178-AC178</f>
        <v>0</v>
      </c>
      <c r="AI178" s="47"/>
      <c r="AJ178" s="50"/>
    </row>
    <row r="179" spans="1:36">
      <c r="A179" s="28"/>
      <c r="B179" s="28"/>
      <c r="D179" s="28"/>
      <c r="E179" s="19"/>
      <c r="F179" s="19"/>
      <c r="G179" s="19"/>
      <c r="H179" s="19"/>
      <c r="I179" s="19"/>
      <c r="J179" s="24"/>
      <c r="K179" s="19"/>
      <c r="L179" s="19"/>
      <c r="M179" s="19"/>
      <c r="N179" s="19"/>
      <c r="O179" s="19"/>
      <c r="P179" s="24"/>
      <c r="Q179" s="20"/>
      <c r="R179" s="20"/>
      <c r="S179" s="20"/>
      <c r="T179" s="20"/>
      <c r="U179" s="20"/>
      <c r="V179" s="21"/>
      <c r="W179" s="20"/>
      <c r="X179" s="20"/>
      <c r="Y179" s="20"/>
      <c r="Z179" s="20"/>
      <c r="AA179" s="20"/>
      <c r="AB179" s="21"/>
      <c r="AC179" s="56"/>
      <c r="AD179" s="21"/>
      <c r="AE179" s="21"/>
      <c r="AF179" s="21"/>
      <c r="AG179" s="21"/>
      <c r="AH179" s="20"/>
      <c r="AI179" s="41"/>
      <c r="AJ179" s="20"/>
    </row>
    <row r="180" spans="1:36" ht="15.75" thickBot="1">
      <c r="A180" s="28"/>
      <c r="B180" s="28"/>
      <c r="D180" s="28"/>
      <c r="E180" s="19"/>
      <c r="F180" s="19"/>
      <c r="G180" s="19"/>
      <c r="H180" s="19"/>
      <c r="I180" s="19"/>
      <c r="J180" s="24"/>
      <c r="K180" s="19"/>
      <c r="L180" s="19"/>
      <c r="M180" s="19"/>
      <c r="N180" s="19"/>
      <c r="O180" s="19"/>
      <c r="P180" s="24"/>
      <c r="Q180" s="20"/>
      <c r="R180" s="20"/>
      <c r="S180" s="20"/>
      <c r="T180" s="20"/>
      <c r="U180" s="20"/>
      <c r="V180" s="21"/>
      <c r="W180" s="20"/>
      <c r="X180" s="20"/>
      <c r="Y180" s="20"/>
      <c r="Z180" s="20"/>
      <c r="AA180" s="20"/>
      <c r="AB180" s="21"/>
      <c r="AC180" s="56"/>
      <c r="AD180" s="21"/>
      <c r="AE180" s="21"/>
      <c r="AF180" s="21"/>
      <c r="AG180" s="21"/>
      <c r="AH180" s="20"/>
      <c r="AI180" s="41"/>
      <c r="AJ180" s="20"/>
    </row>
    <row r="181" spans="1:36" ht="15.75" thickBot="1">
      <c r="C181" s="80"/>
      <c r="D181" s="28"/>
      <c r="E181" s="98">
        <f>E148+E152+E156+E160+E164+E168+E172+E176</f>
        <v>0</v>
      </c>
      <c r="F181" s="98">
        <f t="shared" ref="F181:I181" si="23">F148+F152+F156+F160+F164+F168+F172+F176</f>
        <v>165</v>
      </c>
      <c r="G181" s="98">
        <f t="shared" si="23"/>
        <v>666</v>
      </c>
      <c r="H181" s="98">
        <f t="shared" si="23"/>
        <v>0</v>
      </c>
      <c r="I181" s="98">
        <f t="shared" si="23"/>
        <v>1893</v>
      </c>
      <c r="J181" s="21"/>
      <c r="K181" s="98">
        <f>K148+K152+K156+K160+K164+K168+K172+K176</f>
        <v>0</v>
      </c>
      <c r="L181" s="98">
        <f t="shared" ref="L181:O181" si="24">L148+L152+L156+L160+L164+L168+L172+L176</f>
        <v>0</v>
      </c>
      <c r="M181" s="98">
        <f t="shared" si="24"/>
        <v>0</v>
      </c>
      <c r="N181" s="98">
        <f t="shared" si="24"/>
        <v>0</v>
      </c>
      <c r="O181" s="98">
        <f t="shared" si="24"/>
        <v>453</v>
      </c>
      <c r="P181" s="21"/>
      <c r="Q181" s="98">
        <f>Q148+Q152+Q156+Q160+Q164+Q168+Q172+Q176</f>
        <v>0</v>
      </c>
      <c r="R181" s="98">
        <f t="shared" ref="R181:U181" si="25">R148+R152+R156+R160+R164+R168+R172+R176</f>
        <v>0</v>
      </c>
      <c r="S181" s="98">
        <f t="shared" si="25"/>
        <v>273</v>
      </c>
      <c r="T181" s="98">
        <f t="shared" si="25"/>
        <v>0</v>
      </c>
      <c r="U181" s="98">
        <f t="shared" si="25"/>
        <v>504</v>
      </c>
      <c r="V181" s="21"/>
      <c r="W181" s="98">
        <f t="shared" ref="W181:AA181" si="26">W148+W152+W156+W160+W164+W168+W172+W176</f>
        <v>0</v>
      </c>
      <c r="X181" s="98">
        <f t="shared" si="26"/>
        <v>0</v>
      </c>
      <c r="Y181" s="98">
        <f t="shared" si="26"/>
        <v>0</v>
      </c>
      <c r="Z181" s="98">
        <f t="shared" si="26"/>
        <v>0</v>
      </c>
      <c r="AA181" s="98">
        <f t="shared" si="26"/>
        <v>709</v>
      </c>
      <c r="AB181" s="21"/>
      <c r="AC181" s="94"/>
    </row>
    <row r="182" spans="1:36" ht="15.75" thickBot="1">
      <c r="C182" s="80"/>
      <c r="D182" s="28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58"/>
      <c r="AD182" s="21"/>
      <c r="AE182" s="21"/>
      <c r="AF182" s="21"/>
      <c r="AG182" s="21"/>
      <c r="AH182" s="21"/>
      <c r="AI182" s="41"/>
      <c r="AJ182" s="41"/>
    </row>
    <row r="183" spans="1:36" ht="15.75" thickBot="1">
      <c r="A183" s="158" t="s">
        <v>10</v>
      </c>
      <c r="B183" s="159"/>
      <c r="C183" s="160"/>
      <c r="D183" s="70"/>
      <c r="E183" s="161">
        <f>SUM(E181:I181)</f>
        <v>2724</v>
      </c>
      <c r="F183" s="162"/>
      <c r="G183" s="162"/>
      <c r="H183" s="162"/>
      <c r="I183" s="163"/>
      <c r="J183" s="54"/>
      <c r="K183" s="161">
        <f>SUM(K181:O181)</f>
        <v>453</v>
      </c>
      <c r="L183" s="162"/>
      <c r="M183" s="162"/>
      <c r="N183" s="162"/>
      <c r="O183" s="163"/>
      <c r="P183" s="54"/>
      <c r="Q183" s="161">
        <f>SUM(Q181:U181)</f>
        <v>777</v>
      </c>
      <c r="R183" s="162"/>
      <c r="S183" s="162"/>
      <c r="T183" s="162"/>
      <c r="U183" s="163"/>
      <c r="V183" s="54"/>
      <c r="W183" s="161">
        <f>SUM(W181:AA181)</f>
        <v>709</v>
      </c>
      <c r="X183" s="162"/>
      <c r="Y183" s="162"/>
      <c r="Z183" s="162"/>
      <c r="AA183" s="163"/>
      <c r="AB183" s="21"/>
      <c r="AC183" s="97">
        <f>SUM(E183:AA183)</f>
        <v>4663</v>
      </c>
      <c r="AD183" s="21"/>
      <c r="AE183" s="21"/>
      <c r="AF183" s="21"/>
      <c r="AG183" s="21"/>
      <c r="AH183" s="98">
        <f>AH178+AH174+AH170+AH166+AH162+AH158+AH154+AH150</f>
        <v>429</v>
      </c>
      <c r="AI183" s="41"/>
      <c r="AJ183" s="98">
        <f>AJ178+AJ174+AJ170+AJ166+AJ162+AJ158+AJ154+AJ150</f>
        <v>5092</v>
      </c>
    </row>
    <row r="184" spans="1:36">
      <c r="C184" s="28"/>
      <c r="D184" s="28"/>
      <c r="E184" s="10"/>
      <c r="F184" s="10"/>
      <c r="G184" s="10"/>
      <c r="H184" s="10"/>
      <c r="I184" s="10"/>
      <c r="J184" s="11"/>
      <c r="K184" s="10"/>
      <c r="L184" s="10"/>
      <c r="M184" s="10"/>
      <c r="N184" s="10"/>
      <c r="O184" s="10"/>
      <c r="P184" s="11"/>
      <c r="Q184" s="10"/>
      <c r="R184" s="10"/>
      <c r="S184" s="10"/>
      <c r="T184" s="10"/>
      <c r="U184" s="10"/>
      <c r="V184" s="11"/>
      <c r="W184" s="10"/>
      <c r="X184" s="10"/>
      <c r="Y184" s="10"/>
      <c r="Z184" s="10"/>
      <c r="AA184" s="10"/>
      <c r="AB184" s="11"/>
      <c r="AC184" s="52"/>
      <c r="AD184" s="11"/>
      <c r="AE184" s="11"/>
      <c r="AF184" s="11"/>
      <c r="AG184" s="11"/>
      <c r="AH184" s="10"/>
      <c r="AI184" s="45"/>
      <c r="AJ184" s="10"/>
    </row>
    <row r="185" spans="1:36">
      <c r="C185" s="28"/>
      <c r="D185" s="28"/>
      <c r="E185" s="10"/>
      <c r="F185" s="10"/>
      <c r="G185" s="10"/>
      <c r="H185" s="10"/>
      <c r="I185" s="10"/>
      <c r="J185" s="11"/>
      <c r="K185" s="10"/>
      <c r="L185" s="10"/>
      <c r="M185" s="10"/>
      <c r="N185" s="10"/>
      <c r="O185" s="10"/>
      <c r="P185" s="11"/>
      <c r="Q185" s="10"/>
      <c r="R185" s="10"/>
      <c r="S185" s="10"/>
      <c r="T185" s="10"/>
      <c r="U185" s="10"/>
      <c r="V185" s="11"/>
      <c r="W185" s="10"/>
      <c r="X185" s="10"/>
      <c r="Y185" s="10"/>
      <c r="Z185" s="10"/>
      <c r="AA185" s="10"/>
      <c r="AB185" s="11"/>
      <c r="AC185" s="52"/>
      <c r="AD185" s="11"/>
      <c r="AE185" s="11"/>
      <c r="AF185" s="11"/>
      <c r="AG185" s="11"/>
      <c r="AH185" s="10"/>
      <c r="AI185" s="45"/>
      <c r="AJ185" s="10"/>
    </row>
    <row r="186" spans="1:36" s="121" customFormat="1" ht="20.100000000000001" customHeight="1">
      <c r="A186" s="188" t="s">
        <v>8</v>
      </c>
      <c r="B186" s="189"/>
      <c r="C186" s="183"/>
      <c r="D186" s="183"/>
      <c r="E186" s="183"/>
      <c r="F186" s="183"/>
      <c r="G186" s="183"/>
      <c r="H186" s="183"/>
      <c r="I186" s="183"/>
      <c r="J186" s="183"/>
      <c r="K186" s="183"/>
      <c r="L186" s="183"/>
      <c r="M186" s="183"/>
      <c r="N186" s="183"/>
      <c r="O186" s="183"/>
      <c r="P186" s="183"/>
      <c r="Q186" s="183"/>
      <c r="R186" s="183"/>
      <c r="S186" s="183"/>
      <c r="T186" s="183"/>
      <c r="U186" s="183"/>
      <c r="V186" s="183"/>
      <c r="W186" s="183"/>
      <c r="X186" s="183"/>
      <c r="Y186" s="183"/>
      <c r="Z186" s="183"/>
      <c r="AA186" s="183"/>
      <c r="AB186" s="183"/>
      <c r="AC186" s="183"/>
      <c r="AD186" s="183"/>
      <c r="AE186" s="183"/>
      <c r="AF186" s="183"/>
      <c r="AG186" s="183"/>
      <c r="AH186" s="183"/>
      <c r="AI186" s="183"/>
      <c r="AJ186" s="184"/>
    </row>
    <row r="187" spans="1:36" ht="15.75" thickBot="1">
      <c r="C187" s="9"/>
      <c r="D187" s="9"/>
      <c r="E187" s="10"/>
      <c r="F187" s="10"/>
      <c r="G187" s="10"/>
      <c r="H187" s="10"/>
      <c r="I187" s="10"/>
      <c r="J187" s="11"/>
      <c r="K187" s="10"/>
      <c r="L187" s="10"/>
      <c r="M187" s="10"/>
      <c r="N187" s="10"/>
      <c r="O187" s="10"/>
      <c r="P187" s="11"/>
      <c r="Q187" s="10"/>
      <c r="R187" s="10"/>
      <c r="S187" s="10"/>
      <c r="T187" s="10"/>
      <c r="U187" s="10"/>
      <c r="V187" s="11"/>
      <c r="W187" s="10"/>
      <c r="X187" s="10"/>
      <c r="Y187" s="10"/>
      <c r="Z187" s="10"/>
      <c r="AA187" s="10"/>
      <c r="AB187" s="11"/>
      <c r="AC187" s="52"/>
      <c r="AD187" s="11"/>
      <c r="AE187" s="11"/>
      <c r="AF187" s="11"/>
      <c r="AG187" s="11"/>
      <c r="AH187" s="10"/>
      <c r="AI187" s="45"/>
      <c r="AJ187" s="10"/>
    </row>
    <row r="188" spans="1:36" ht="15.75" customHeight="1" thickBot="1">
      <c r="C188" s="12"/>
      <c r="D188" s="12"/>
      <c r="E188" s="164" t="s">
        <v>4</v>
      </c>
      <c r="F188" s="165"/>
      <c r="G188" s="165"/>
      <c r="H188" s="165"/>
      <c r="I188" s="166"/>
      <c r="J188" s="76"/>
      <c r="K188" s="170" t="s">
        <v>5</v>
      </c>
      <c r="L188" s="171"/>
      <c r="M188" s="171"/>
      <c r="N188" s="171"/>
      <c r="O188" s="171"/>
      <c r="P188" s="171"/>
      <c r="Q188" s="171"/>
      <c r="R188" s="171"/>
      <c r="S188" s="171"/>
      <c r="T188" s="171"/>
      <c r="U188" s="171"/>
      <c r="V188" s="171"/>
      <c r="W188" s="171"/>
      <c r="X188" s="171"/>
      <c r="Y188" s="171"/>
      <c r="Z188" s="171"/>
      <c r="AA188" s="172"/>
      <c r="AB188" s="51"/>
      <c r="AC188" s="149" t="s">
        <v>32</v>
      </c>
      <c r="AD188" s="51"/>
      <c r="AE188" s="51"/>
      <c r="AF188" s="51"/>
      <c r="AG188" s="51"/>
      <c r="AH188" s="175" t="s">
        <v>31</v>
      </c>
      <c r="AI188" s="46"/>
      <c r="AJ188" s="178" t="s">
        <v>30</v>
      </c>
    </row>
    <row r="189" spans="1:36" ht="15.75" thickBot="1">
      <c r="C189" s="12"/>
      <c r="D189" s="12"/>
      <c r="E189" s="167"/>
      <c r="F189" s="168"/>
      <c r="G189" s="168"/>
      <c r="H189" s="168"/>
      <c r="I189" s="169"/>
      <c r="J189" s="76"/>
      <c r="K189" s="158" t="s">
        <v>12</v>
      </c>
      <c r="L189" s="159"/>
      <c r="M189" s="159"/>
      <c r="N189" s="159"/>
      <c r="O189" s="160"/>
      <c r="P189" s="81"/>
      <c r="Q189" s="158" t="s">
        <v>13</v>
      </c>
      <c r="R189" s="159"/>
      <c r="S189" s="159"/>
      <c r="T189" s="159"/>
      <c r="U189" s="160"/>
      <c r="V189" s="81"/>
      <c r="W189" s="158" t="s">
        <v>14</v>
      </c>
      <c r="X189" s="159"/>
      <c r="Y189" s="159"/>
      <c r="Z189" s="159"/>
      <c r="AA189" s="160"/>
      <c r="AB189" s="75"/>
      <c r="AC189" s="173"/>
      <c r="AD189" s="75"/>
      <c r="AE189" s="75"/>
      <c r="AF189" s="75"/>
      <c r="AG189" s="75"/>
      <c r="AH189" s="176"/>
      <c r="AI189" s="46"/>
      <c r="AJ189" s="179"/>
    </row>
    <row r="190" spans="1:36" ht="15.75" thickBot="1">
      <c r="C190" s="12"/>
      <c r="D190" s="12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0"/>
      <c r="R190" s="10"/>
      <c r="S190" s="10"/>
      <c r="T190" s="10"/>
      <c r="U190" s="10"/>
      <c r="V190" s="11"/>
      <c r="W190" s="10"/>
      <c r="X190" s="10"/>
      <c r="Y190" s="10"/>
      <c r="Z190" s="10"/>
      <c r="AA190" s="10"/>
      <c r="AB190" s="11"/>
      <c r="AC190" s="173"/>
      <c r="AD190" s="11"/>
      <c r="AE190" s="11"/>
      <c r="AF190" s="11"/>
      <c r="AG190" s="11"/>
      <c r="AH190" s="176"/>
      <c r="AI190" s="46"/>
      <c r="AJ190" s="179"/>
    </row>
    <row r="191" spans="1:36" ht="15.75" thickBot="1">
      <c r="A191" s="185" t="s">
        <v>34</v>
      </c>
      <c r="B191" s="186"/>
      <c r="C191" s="187"/>
      <c r="D191" s="12"/>
      <c r="E191" s="101">
        <v>1</v>
      </c>
      <c r="F191" s="101">
        <v>2</v>
      </c>
      <c r="G191" s="101" t="s">
        <v>35</v>
      </c>
      <c r="H191" s="101" t="s">
        <v>36</v>
      </c>
      <c r="I191" s="101">
        <v>4</v>
      </c>
      <c r="J191" s="13"/>
      <c r="K191" s="101">
        <v>1</v>
      </c>
      <c r="L191" s="101">
        <v>2</v>
      </c>
      <c r="M191" s="101" t="s">
        <v>35</v>
      </c>
      <c r="N191" s="101" t="s">
        <v>36</v>
      </c>
      <c r="O191" s="101">
        <v>4</v>
      </c>
      <c r="P191" s="13"/>
      <c r="Q191" s="101">
        <v>1</v>
      </c>
      <c r="R191" s="101">
        <v>2</v>
      </c>
      <c r="S191" s="101" t="s">
        <v>35</v>
      </c>
      <c r="T191" s="101" t="s">
        <v>36</v>
      </c>
      <c r="U191" s="101">
        <v>4</v>
      </c>
      <c r="V191" s="11"/>
      <c r="W191" s="101">
        <v>1</v>
      </c>
      <c r="X191" s="101">
        <v>2</v>
      </c>
      <c r="Y191" s="101" t="s">
        <v>35</v>
      </c>
      <c r="Z191" s="101" t="s">
        <v>36</v>
      </c>
      <c r="AA191" s="101">
        <v>4</v>
      </c>
      <c r="AB191" s="11"/>
      <c r="AC191" s="174"/>
      <c r="AD191" s="11"/>
      <c r="AE191" s="11"/>
      <c r="AF191" s="11"/>
      <c r="AG191" s="11"/>
      <c r="AH191" s="177"/>
      <c r="AI191" s="46"/>
      <c r="AJ191" s="180"/>
    </row>
    <row r="192" spans="1:36">
      <c r="C192" s="12"/>
      <c r="D192" s="12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0"/>
      <c r="R192" s="10"/>
      <c r="S192" s="10"/>
      <c r="T192" s="10"/>
      <c r="U192" s="10"/>
      <c r="V192" s="11"/>
      <c r="W192" s="10"/>
      <c r="X192" s="10"/>
      <c r="Y192" s="10"/>
      <c r="Z192" s="10"/>
      <c r="AA192" s="10"/>
      <c r="AB192" s="11"/>
      <c r="AC192" s="52"/>
      <c r="AD192" s="11"/>
      <c r="AE192" s="11"/>
      <c r="AF192" s="11"/>
      <c r="AG192" s="11"/>
      <c r="AH192" s="13"/>
      <c r="AI192" s="46"/>
      <c r="AJ192" s="13"/>
    </row>
    <row r="193" spans="1:36" ht="15.75" thickBot="1">
      <c r="C193" s="12"/>
      <c r="D193" s="12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0"/>
      <c r="R193" s="10"/>
      <c r="S193" s="10"/>
      <c r="T193" s="10"/>
      <c r="U193" s="10"/>
      <c r="V193" s="11"/>
      <c r="W193" s="10"/>
      <c r="X193" s="10"/>
      <c r="Y193" s="10"/>
      <c r="Z193" s="10"/>
      <c r="AA193" s="10"/>
      <c r="AB193" s="11"/>
      <c r="AC193" s="52"/>
      <c r="AD193" s="11"/>
      <c r="AE193" s="11"/>
      <c r="AF193" s="11"/>
      <c r="AG193" s="11"/>
      <c r="AH193" s="13"/>
      <c r="AI193" s="46"/>
      <c r="AJ193" s="13"/>
    </row>
    <row r="194" spans="1:36" ht="15.75" thickBot="1">
      <c r="A194" s="78" t="s">
        <v>0</v>
      </c>
      <c r="B194" s="11"/>
      <c r="D194" s="14"/>
      <c r="E194" s="15"/>
      <c r="F194" s="15"/>
      <c r="G194" s="15"/>
      <c r="H194" s="15"/>
      <c r="I194" s="15"/>
      <c r="J194" s="22"/>
      <c r="K194" s="15"/>
      <c r="L194" s="15"/>
      <c r="M194" s="15"/>
      <c r="N194" s="15"/>
      <c r="O194" s="15"/>
      <c r="P194" s="22"/>
      <c r="Q194" s="8"/>
      <c r="R194" s="8"/>
      <c r="S194" s="8">
        <v>308</v>
      </c>
      <c r="T194" s="8"/>
      <c r="U194" s="8">
        <v>161</v>
      </c>
      <c r="V194" s="16"/>
      <c r="W194" s="8"/>
      <c r="X194" s="8"/>
      <c r="Y194" s="8"/>
      <c r="Z194" s="8"/>
      <c r="AA194" s="8"/>
      <c r="AB194" s="68"/>
      <c r="AC194" s="94"/>
      <c r="AH194" s="6"/>
      <c r="AJ194" s="6"/>
    </row>
    <row r="195" spans="1:36" s="6" customFormat="1" ht="15.75" thickBot="1">
      <c r="A195" s="105"/>
      <c r="B195" s="11"/>
      <c r="C195" s="99"/>
      <c r="D195" s="14"/>
      <c r="E195" s="43"/>
      <c r="F195" s="43"/>
      <c r="G195" s="43"/>
      <c r="H195" s="43"/>
      <c r="I195" s="43"/>
      <c r="J195" s="21"/>
      <c r="K195" s="43"/>
      <c r="L195" s="43"/>
      <c r="M195" s="43"/>
      <c r="N195" s="43"/>
      <c r="O195" s="43"/>
      <c r="P195" s="21"/>
      <c r="Q195" s="44"/>
      <c r="R195" s="44"/>
      <c r="S195" s="44"/>
      <c r="T195" s="44"/>
      <c r="U195" s="44"/>
      <c r="V195" s="17"/>
      <c r="W195" s="44"/>
      <c r="X195" s="44"/>
      <c r="Y195" s="44"/>
      <c r="Z195" s="44"/>
      <c r="AA195" s="44"/>
      <c r="AB195" s="17"/>
      <c r="AC195" s="107"/>
      <c r="AD195" s="17"/>
      <c r="AE195" s="17"/>
      <c r="AF195" s="17"/>
      <c r="AG195" s="17"/>
      <c r="AH195" s="108"/>
      <c r="AI195" s="39"/>
      <c r="AJ195" s="109"/>
    </row>
    <row r="196" spans="1:36" s="6" customFormat="1" ht="15.75" thickBot="1">
      <c r="A196" s="11"/>
      <c r="B196" s="11"/>
      <c r="C196" s="99"/>
      <c r="D196" s="14"/>
      <c r="E196" s="155">
        <f>SUM(E194:I194)</f>
        <v>0</v>
      </c>
      <c r="F196" s="156"/>
      <c r="G196" s="156"/>
      <c r="H196" s="156"/>
      <c r="I196" s="157"/>
      <c r="J196" s="21"/>
      <c r="K196" s="155">
        <f>SUM(K194:O194)</f>
        <v>0</v>
      </c>
      <c r="L196" s="156"/>
      <c r="M196" s="156"/>
      <c r="N196" s="156"/>
      <c r="O196" s="157"/>
      <c r="P196" s="21"/>
      <c r="Q196" s="155">
        <f>SUM(Q194:U194)</f>
        <v>469</v>
      </c>
      <c r="R196" s="156"/>
      <c r="S196" s="156"/>
      <c r="T196" s="156"/>
      <c r="U196" s="157"/>
      <c r="V196" s="17"/>
      <c r="W196" s="155">
        <f>SUM(W194:AA194)</f>
        <v>0</v>
      </c>
      <c r="X196" s="156"/>
      <c r="Y196" s="156"/>
      <c r="Z196" s="156"/>
      <c r="AA196" s="157"/>
      <c r="AB196" s="17"/>
      <c r="AC196" s="93">
        <f>SUM(E196:AA196)</f>
        <v>469</v>
      </c>
      <c r="AD196" s="68"/>
      <c r="AE196" s="17"/>
      <c r="AF196" s="17"/>
      <c r="AG196" s="79"/>
      <c r="AH196" s="95">
        <f>AJ196-AC196</f>
        <v>23</v>
      </c>
      <c r="AI196" s="47"/>
      <c r="AJ196" s="50">
        <v>492</v>
      </c>
    </row>
    <row r="197" spans="1:36" s="6" customFormat="1" ht="15.75" thickBot="1">
      <c r="A197" s="106"/>
      <c r="B197" s="11"/>
      <c r="C197" s="99"/>
      <c r="D197" s="14"/>
      <c r="E197" s="43"/>
      <c r="F197" s="43"/>
      <c r="G197" s="43"/>
      <c r="H197" s="43"/>
      <c r="I197" s="43"/>
      <c r="J197" s="21"/>
      <c r="K197" s="43"/>
      <c r="L197" s="43"/>
      <c r="M197" s="43"/>
      <c r="N197" s="43"/>
      <c r="O197" s="43"/>
      <c r="P197" s="21"/>
      <c r="Q197" s="44"/>
      <c r="R197" s="44"/>
      <c r="S197" s="44"/>
      <c r="T197" s="44"/>
      <c r="U197" s="44"/>
      <c r="V197" s="17"/>
      <c r="W197" s="44"/>
      <c r="X197" s="44"/>
      <c r="Y197" s="44"/>
      <c r="Z197" s="44"/>
      <c r="AA197" s="44"/>
      <c r="AB197" s="17"/>
      <c r="AC197" s="111"/>
      <c r="AD197" s="17"/>
      <c r="AE197" s="17"/>
      <c r="AF197" s="17"/>
      <c r="AG197" s="17"/>
      <c r="AH197" s="112"/>
      <c r="AI197" s="39"/>
      <c r="AJ197" s="113"/>
    </row>
    <row r="198" spans="1:36" ht="15.75" thickBot="1">
      <c r="A198" s="78" t="s">
        <v>1</v>
      </c>
      <c r="B198" s="11"/>
      <c r="D198" s="14"/>
      <c r="E198" s="15"/>
      <c r="F198" s="15"/>
      <c r="G198" s="15"/>
      <c r="H198" s="15"/>
      <c r="I198" s="15"/>
      <c r="J198" s="22"/>
      <c r="K198" s="15"/>
      <c r="L198" s="15"/>
      <c r="M198" s="15"/>
      <c r="N198" s="15"/>
      <c r="O198" s="15"/>
      <c r="P198" s="22"/>
      <c r="Q198" s="8"/>
      <c r="R198" s="8"/>
      <c r="S198" s="8"/>
      <c r="T198" s="8"/>
      <c r="U198" s="8"/>
      <c r="V198" s="16"/>
      <c r="W198" s="8"/>
      <c r="X198" s="8"/>
      <c r="Y198" s="8"/>
      <c r="Z198" s="8"/>
      <c r="AA198" s="8"/>
      <c r="AB198" s="68"/>
      <c r="AC198" s="38"/>
      <c r="AD198" s="31"/>
      <c r="AE198" s="31"/>
      <c r="AF198" s="31"/>
      <c r="AG198" s="31"/>
      <c r="AH198" s="31"/>
      <c r="AJ198" s="31"/>
    </row>
    <row r="199" spans="1:36" ht="15.75" thickBot="1">
      <c r="A199" s="105"/>
      <c r="B199" s="11"/>
      <c r="D199" s="14"/>
      <c r="E199" s="43"/>
      <c r="F199" s="43"/>
      <c r="G199" s="43"/>
      <c r="H199" s="43"/>
      <c r="I199" s="43"/>
      <c r="J199" s="21"/>
      <c r="K199" s="43"/>
      <c r="L199" s="43"/>
      <c r="M199" s="43"/>
      <c r="N199" s="43"/>
      <c r="O199" s="43"/>
      <c r="P199" s="21"/>
      <c r="Q199" s="44"/>
      <c r="R199" s="44"/>
      <c r="S199" s="44"/>
      <c r="T199" s="44"/>
      <c r="U199" s="44"/>
      <c r="V199" s="17"/>
      <c r="W199" s="44"/>
      <c r="X199" s="44"/>
      <c r="Y199" s="44"/>
      <c r="Z199" s="44"/>
      <c r="AA199" s="44"/>
      <c r="AB199" s="17"/>
      <c r="AC199" s="71"/>
      <c r="AD199" s="39"/>
      <c r="AE199" s="39"/>
      <c r="AF199" s="39"/>
      <c r="AG199" s="39"/>
      <c r="AH199" s="39"/>
      <c r="AI199" s="39"/>
      <c r="AJ199" s="46"/>
    </row>
    <row r="200" spans="1:36" ht="15.75" thickBot="1">
      <c r="A200" s="11"/>
      <c r="B200" s="11"/>
      <c r="D200" s="14"/>
      <c r="E200" s="155">
        <f>SUM(E198:I198)</f>
        <v>0</v>
      </c>
      <c r="F200" s="156"/>
      <c r="G200" s="156"/>
      <c r="H200" s="156"/>
      <c r="I200" s="157"/>
      <c r="J200" s="21"/>
      <c r="K200" s="155">
        <f>SUM(K198:O198)</f>
        <v>0</v>
      </c>
      <c r="L200" s="156"/>
      <c r="M200" s="156"/>
      <c r="N200" s="156"/>
      <c r="O200" s="157"/>
      <c r="P200" s="21"/>
      <c r="Q200" s="155">
        <f>SUM(Q198:U198)</f>
        <v>0</v>
      </c>
      <c r="R200" s="156"/>
      <c r="S200" s="156"/>
      <c r="T200" s="156"/>
      <c r="U200" s="157"/>
      <c r="V200" s="17"/>
      <c r="W200" s="155">
        <f>SUM(W198:AA198)</f>
        <v>0</v>
      </c>
      <c r="X200" s="156"/>
      <c r="Y200" s="156"/>
      <c r="Z200" s="156"/>
      <c r="AA200" s="157"/>
      <c r="AB200" s="17"/>
      <c r="AC200" s="93">
        <f>SUM(E200:AA200)</f>
        <v>0</v>
      </c>
      <c r="AD200" s="68"/>
      <c r="AE200" s="17"/>
      <c r="AF200" s="17"/>
      <c r="AG200" s="79"/>
      <c r="AH200" s="95">
        <f>AJ200-AC200</f>
        <v>0</v>
      </c>
      <c r="AI200" s="47"/>
      <c r="AJ200" s="50"/>
    </row>
    <row r="201" spans="1:36" s="6" customFormat="1" ht="15.75" thickBot="1">
      <c r="A201" s="106"/>
      <c r="B201" s="11"/>
      <c r="C201" s="99"/>
      <c r="D201" s="14"/>
      <c r="E201" s="43"/>
      <c r="F201" s="43"/>
      <c r="G201" s="43"/>
      <c r="H201" s="43"/>
      <c r="I201" s="43"/>
      <c r="J201" s="21"/>
      <c r="K201" s="43"/>
      <c r="L201" s="43"/>
      <c r="M201" s="43"/>
      <c r="N201" s="43"/>
      <c r="O201" s="43"/>
      <c r="P201" s="21"/>
      <c r="Q201" s="44"/>
      <c r="R201" s="44"/>
      <c r="S201" s="44"/>
      <c r="T201" s="44"/>
      <c r="U201" s="44"/>
      <c r="V201" s="17"/>
      <c r="W201" s="44"/>
      <c r="X201" s="44"/>
      <c r="Y201" s="44"/>
      <c r="Z201" s="44"/>
      <c r="AA201" s="44"/>
      <c r="AB201" s="17"/>
      <c r="AC201" s="111"/>
      <c r="AD201" s="17"/>
      <c r="AE201" s="17"/>
      <c r="AF201" s="17"/>
      <c r="AG201" s="17"/>
      <c r="AH201" s="112"/>
      <c r="AI201" s="39"/>
      <c r="AJ201" s="113"/>
    </row>
    <row r="202" spans="1:36" ht="15.75" thickBot="1">
      <c r="A202" s="78" t="s">
        <v>2</v>
      </c>
      <c r="B202" s="11"/>
      <c r="D202" s="14"/>
      <c r="E202" s="15"/>
      <c r="F202" s="15"/>
      <c r="G202" s="15"/>
      <c r="H202" s="15"/>
      <c r="I202" s="15"/>
      <c r="J202" s="22"/>
      <c r="K202" s="15"/>
      <c r="L202" s="15"/>
      <c r="M202" s="15"/>
      <c r="N202" s="15"/>
      <c r="O202" s="15"/>
      <c r="P202" s="22"/>
      <c r="Q202" s="8"/>
      <c r="R202" s="8"/>
      <c r="S202" s="8"/>
      <c r="T202" s="8"/>
      <c r="U202" s="8"/>
      <c r="V202" s="16"/>
      <c r="W202" s="8"/>
      <c r="X202" s="8"/>
      <c r="Y202" s="8"/>
      <c r="Z202" s="8"/>
      <c r="AA202" s="8"/>
      <c r="AB202" s="68"/>
      <c r="AC202" s="71"/>
      <c r="AD202" s="39"/>
      <c r="AE202" s="39"/>
      <c r="AF202" s="39"/>
      <c r="AG202" s="39"/>
      <c r="AH202" s="39"/>
      <c r="AI202" s="39"/>
      <c r="AJ202" s="46"/>
    </row>
    <row r="203" spans="1:36" s="6" customFormat="1" ht="15.75" thickBot="1">
      <c r="A203" s="105"/>
      <c r="B203" s="11"/>
      <c r="C203" s="99"/>
      <c r="D203" s="14"/>
      <c r="E203" s="43"/>
      <c r="F203" s="43"/>
      <c r="G203" s="43"/>
      <c r="H203" s="43"/>
      <c r="I203" s="43"/>
      <c r="J203" s="21"/>
      <c r="K203" s="43"/>
      <c r="L203" s="43"/>
      <c r="M203" s="43"/>
      <c r="N203" s="43"/>
      <c r="O203" s="43"/>
      <c r="P203" s="21"/>
      <c r="Q203" s="44"/>
      <c r="R203" s="44"/>
      <c r="S203" s="44"/>
      <c r="T203" s="44"/>
      <c r="U203" s="44"/>
      <c r="V203" s="17"/>
      <c r="W203" s="44"/>
      <c r="X203" s="44"/>
      <c r="Y203" s="44"/>
      <c r="Z203" s="44"/>
      <c r="AA203" s="44"/>
      <c r="AB203" s="17"/>
      <c r="AC203" s="107"/>
      <c r="AD203" s="39"/>
      <c r="AE203" s="39"/>
      <c r="AF203" s="39"/>
      <c r="AG203" s="39"/>
      <c r="AH203" s="108"/>
      <c r="AI203" s="39"/>
      <c r="AJ203" s="109"/>
    </row>
    <row r="204" spans="1:36" s="6" customFormat="1" ht="15.75" thickBot="1">
      <c r="A204" s="11"/>
      <c r="B204" s="11"/>
      <c r="C204" s="99"/>
      <c r="D204" s="14"/>
      <c r="E204" s="155">
        <f>SUM(E202:I202)</f>
        <v>0</v>
      </c>
      <c r="F204" s="156"/>
      <c r="G204" s="156"/>
      <c r="H204" s="156"/>
      <c r="I204" s="157"/>
      <c r="J204" s="21"/>
      <c r="K204" s="155">
        <f>SUM(K202:O202)</f>
        <v>0</v>
      </c>
      <c r="L204" s="156"/>
      <c r="M204" s="156"/>
      <c r="N204" s="156"/>
      <c r="O204" s="157"/>
      <c r="P204" s="21"/>
      <c r="Q204" s="155">
        <f>SUM(Q202:U202)</f>
        <v>0</v>
      </c>
      <c r="R204" s="156"/>
      <c r="S204" s="156"/>
      <c r="T204" s="156"/>
      <c r="U204" s="157"/>
      <c r="V204" s="17"/>
      <c r="W204" s="155">
        <f>SUM(W202:AA202)</f>
        <v>0</v>
      </c>
      <c r="X204" s="156"/>
      <c r="Y204" s="156"/>
      <c r="Z204" s="156"/>
      <c r="AA204" s="157"/>
      <c r="AB204" s="17"/>
      <c r="AC204" s="93">
        <f>SUM(E204:AA204)</f>
        <v>0</v>
      </c>
      <c r="AD204" s="68"/>
      <c r="AE204" s="17"/>
      <c r="AF204" s="17"/>
      <c r="AG204" s="79"/>
      <c r="AH204" s="95">
        <f>AJ204-AC204</f>
        <v>0</v>
      </c>
      <c r="AI204" s="47"/>
      <c r="AJ204" s="50"/>
    </row>
    <row r="205" spans="1:36" s="6" customFormat="1" ht="15.75" thickBot="1">
      <c r="A205" s="106"/>
      <c r="B205" s="11"/>
      <c r="C205" s="99"/>
      <c r="D205" s="14"/>
      <c r="E205" s="43"/>
      <c r="F205" s="43"/>
      <c r="G205" s="43"/>
      <c r="H205" s="43"/>
      <c r="I205" s="43"/>
      <c r="J205" s="21"/>
      <c r="K205" s="43"/>
      <c r="L205" s="43"/>
      <c r="M205" s="43"/>
      <c r="N205" s="43"/>
      <c r="O205" s="43"/>
      <c r="P205" s="21"/>
      <c r="Q205" s="44"/>
      <c r="R205" s="44"/>
      <c r="S205" s="44"/>
      <c r="T205" s="44"/>
      <c r="U205" s="44"/>
      <c r="V205" s="17"/>
      <c r="W205" s="44"/>
      <c r="X205" s="44"/>
      <c r="Y205" s="44"/>
      <c r="Z205" s="44"/>
      <c r="AA205" s="44"/>
      <c r="AB205" s="17"/>
      <c r="AC205" s="111"/>
      <c r="AD205" s="39"/>
      <c r="AE205" s="39"/>
      <c r="AF205" s="39"/>
      <c r="AG205" s="39"/>
      <c r="AH205" s="112"/>
      <c r="AI205" s="39"/>
      <c r="AJ205" s="113"/>
    </row>
    <row r="206" spans="1:36" ht="15.75" thickBot="1">
      <c r="A206" s="78" t="s">
        <v>26</v>
      </c>
      <c r="B206" s="11"/>
      <c r="D206" s="14"/>
      <c r="E206" s="15"/>
      <c r="F206" s="15"/>
      <c r="G206" s="15"/>
      <c r="H206" s="15"/>
      <c r="I206" s="15"/>
      <c r="J206" s="22"/>
      <c r="K206" s="15"/>
      <c r="L206" s="15"/>
      <c r="M206" s="15">
        <v>8435</v>
      </c>
      <c r="N206" s="15"/>
      <c r="O206" s="15">
        <v>5347</v>
      </c>
      <c r="P206" s="22"/>
      <c r="Q206" s="8"/>
      <c r="R206" s="8"/>
      <c r="S206" s="8"/>
      <c r="T206" s="8"/>
      <c r="U206" s="8"/>
      <c r="V206" s="16"/>
      <c r="W206" s="8"/>
      <c r="X206" s="8"/>
      <c r="Y206" s="8"/>
      <c r="Z206" s="8"/>
      <c r="AA206" s="8"/>
      <c r="AB206" s="68"/>
      <c r="AC206" s="71"/>
      <c r="AD206" s="39"/>
      <c r="AE206" s="39"/>
      <c r="AF206" s="39"/>
      <c r="AG206" s="39"/>
      <c r="AH206" s="39"/>
      <c r="AI206" s="39"/>
      <c r="AJ206" s="46"/>
    </row>
    <row r="207" spans="1:36" s="6" customFormat="1" ht="15.75" thickBot="1">
      <c r="A207" s="105"/>
      <c r="B207" s="11"/>
      <c r="C207" s="99"/>
      <c r="D207" s="14"/>
      <c r="E207" s="43"/>
      <c r="F207" s="43"/>
      <c r="G207" s="43"/>
      <c r="H207" s="43"/>
      <c r="I207" s="43"/>
      <c r="J207" s="21"/>
      <c r="K207" s="43"/>
      <c r="L207" s="43"/>
      <c r="M207" s="43"/>
      <c r="N207" s="43"/>
      <c r="O207" s="43"/>
      <c r="P207" s="21"/>
      <c r="Q207" s="44"/>
      <c r="R207" s="44"/>
      <c r="S207" s="44"/>
      <c r="T207" s="44"/>
      <c r="U207" s="44"/>
      <c r="V207" s="17"/>
      <c r="W207" s="44"/>
      <c r="X207" s="44"/>
      <c r="Y207" s="44"/>
      <c r="Z207" s="44"/>
      <c r="AA207" s="44"/>
      <c r="AB207" s="17"/>
      <c r="AC207" s="107"/>
      <c r="AD207" s="39"/>
      <c r="AE207" s="39"/>
      <c r="AF207" s="39"/>
      <c r="AG207" s="39"/>
      <c r="AH207" s="108"/>
      <c r="AI207" s="39"/>
      <c r="AJ207" s="109"/>
    </row>
    <row r="208" spans="1:36" s="6" customFormat="1" ht="15.75" thickBot="1">
      <c r="A208" s="11"/>
      <c r="B208" s="11"/>
      <c r="C208" s="99"/>
      <c r="D208" s="14"/>
      <c r="E208" s="155">
        <f>SUM(E206:I206)</f>
        <v>0</v>
      </c>
      <c r="F208" s="156"/>
      <c r="G208" s="156"/>
      <c r="H208" s="156"/>
      <c r="I208" s="157"/>
      <c r="J208" s="21"/>
      <c r="K208" s="155">
        <f>SUM(K206:O206)</f>
        <v>13782</v>
      </c>
      <c r="L208" s="156"/>
      <c r="M208" s="156"/>
      <c r="N208" s="156"/>
      <c r="O208" s="157"/>
      <c r="P208" s="21"/>
      <c r="Q208" s="155">
        <f>SUM(Q206:U206)</f>
        <v>0</v>
      </c>
      <c r="R208" s="156"/>
      <c r="S208" s="156"/>
      <c r="T208" s="156"/>
      <c r="U208" s="157"/>
      <c r="V208" s="17"/>
      <c r="W208" s="155">
        <f>SUM(W206:AA206)</f>
        <v>0</v>
      </c>
      <c r="X208" s="156"/>
      <c r="Y208" s="156"/>
      <c r="Z208" s="156"/>
      <c r="AA208" s="157"/>
      <c r="AB208" s="17"/>
      <c r="AC208" s="93">
        <f>SUM(E208:AA208)</f>
        <v>13782</v>
      </c>
      <c r="AD208" s="68"/>
      <c r="AE208" s="17"/>
      <c r="AF208" s="17"/>
      <c r="AG208" s="79"/>
      <c r="AH208" s="95">
        <f>AJ208-AC208</f>
        <v>-87</v>
      </c>
      <c r="AI208" s="47"/>
      <c r="AJ208" s="50">
        <v>13695</v>
      </c>
    </row>
    <row r="209" spans="1:36" s="6" customFormat="1" ht="15.75" thickBot="1">
      <c r="A209" s="106"/>
      <c r="B209" s="11"/>
      <c r="C209" s="99"/>
      <c r="D209" s="14"/>
      <c r="E209" s="43"/>
      <c r="F209" s="43"/>
      <c r="G209" s="43"/>
      <c r="H209" s="43"/>
      <c r="I209" s="43"/>
      <c r="J209" s="21"/>
      <c r="K209" s="43"/>
      <c r="L209" s="43"/>
      <c r="M209" s="43"/>
      <c r="N209" s="43"/>
      <c r="O209" s="43"/>
      <c r="P209" s="21"/>
      <c r="Q209" s="44"/>
      <c r="R209" s="44"/>
      <c r="S209" s="44"/>
      <c r="T209" s="44"/>
      <c r="U209" s="44"/>
      <c r="V209" s="17"/>
      <c r="W209" s="44"/>
      <c r="X209" s="44"/>
      <c r="Y209" s="44"/>
      <c r="Z209" s="44"/>
      <c r="AA209" s="44"/>
      <c r="AB209" s="17"/>
      <c r="AC209" s="111"/>
      <c r="AD209" s="39"/>
      <c r="AE209" s="39"/>
      <c r="AF209" s="39"/>
      <c r="AG209" s="39"/>
      <c r="AH209" s="112"/>
      <c r="AI209" s="39"/>
      <c r="AJ209" s="113"/>
    </row>
    <row r="210" spans="1:36" ht="15.75" thickBot="1">
      <c r="A210" s="78" t="s">
        <v>3</v>
      </c>
      <c r="B210" s="11"/>
      <c r="D210" s="14"/>
      <c r="E210" s="15"/>
      <c r="F210" s="15"/>
      <c r="G210" s="15"/>
      <c r="H210" s="15"/>
      <c r="I210" s="15"/>
      <c r="J210" s="22"/>
      <c r="K210" s="15"/>
      <c r="L210" s="15"/>
      <c r="M210" s="15"/>
      <c r="N210" s="15">
        <v>361</v>
      </c>
      <c r="O210" s="15">
        <v>2716</v>
      </c>
      <c r="P210" s="22"/>
      <c r="Q210" s="8"/>
      <c r="R210" s="8"/>
      <c r="S210" s="8"/>
      <c r="T210" s="8"/>
      <c r="U210" s="8"/>
      <c r="V210" s="16"/>
      <c r="W210" s="8"/>
      <c r="X210" s="8"/>
      <c r="Y210" s="8"/>
      <c r="Z210" s="8"/>
      <c r="AA210" s="8"/>
      <c r="AB210" s="68"/>
      <c r="AC210" s="71"/>
      <c r="AD210" s="39"/>
      <c r="AE210" s="39"/>
      <c r="AF210" s="39"/>
      <c r="AG210" s="39"/>
      <c r="AH210" s="39"/>
      <c r="AI210" s="39"/>
      <c r="AJ210" s="46"/>
    </row>
    <row r="211" spans="1:36" s="31" customFormat="1" ht="15.75" thickBot="1">
      <c r="A211" s="119"/>
      <c r="B211" s="45"/>
      <c r="C211" s="102"/>
      <c r="D211" s="103"/>
      <c r="E211" s="43"/>
      <c r="F211" s="43"/>
      <c r="G211" s="43"/>
      <c r="H211" s="43"/>
      <c r="I211" s="43"/>
      <c r="J211" s="21"/>
      <c r="K211" s="43"/>
      <c r="L211" s="43"/>
      <c r="M211" s="43"/>
      <c r="N211" s="43"/>
      <c r="O211" s="43"/>
      <c r="P211" s="21"/>
      <c r="Q211" s="44"/>
      <c r="R211" s="44"/>
      <c r="S211" s="44"/>
      <c r="T211" s="44"/>
      <c r="U211" s="44"/>
      <c r="V211" s="17"/>
      <c r="W211" s="44"/>
      <c r="X211" s="44"/>
      <c r="Y211" s="44"/>
      <c r="Z211" s="44"/>
      <c r="AA211" s="44"/>
      <c r="AB211" s="17"/>
      <c r="AC211" s="107"/>
      <c r="AD211" s="39"/>
      <c r="AE211" s="39"/>
      <c r="AF211" s="39"/>
      <c r="AG211" s="39"/>
      <c r="AH211" s="108"/>
      <c r="AI211" s="39"/>
      <c r="AJ211" s="109"/>
    </row>
    <row r="212" spans="1:36" s="31" customFormat="1" ht="15.75" thickBot="1">
      <c r="A212" s="45"/>
      <c r="B212" s="45"/>
      <c r="C212" s="102"/>
      <c r="D212" s="103"/>
      <c r="E212" s="155">
        <f>SUM(E210:I210)</f>
        <v>0</v>
      </c>
      <c r="F212" s="156"/>
      <c r="G212" s="156"/>
      <c r="H212" s="156"/>
      <c r="I212" s="157"/>
      <c r="J212" s="21"/>
      <c r="K212" s="155">
        <f>SUM(K210:O210)</f>
        <v>3077</v>
      </c>
      <c r="L212" s="156"/>
      <c r="M212" s="156"/>
      <c r="N212" s="156"/>
      <c r="O212" s="157"/>
      <c r="P212" s="21"/>
      <c r="Q212" s="155">
        <f>SUM(Q210:U210)</f>
        <v>0</v>
      </c>
      <c r="R212" s="156"/>
      <c r="S212" s="156"/>
      <c r="T212" s="156"/>
      <c r="U212" s="157"/>
      <c r="V212" s="17"/>
      <c r="W212" s="155">
        <f>SUM(W210:AA210)</f>
        <v>0</v>
      </c>
      <c r="X212" s="156"/>
      <c r="Y212" s="156"/>
      <c r="Z212" s="156"/>
      <c r="AA212" s="157"/>
      <c r="AB212" s="17"/>
      <c r="AC212" s="93">
        <f>SUM(E212:AA212)</f>
        <v>3077</v>
      </c>
      <c r="AD212" s="68"/>
      <c r="AE212" s="17"/>
      <c r="AF212" s="17"/>
      <c r="AG212" s="79"/>
      <c r="AH212" s="95">
        <f>AJ212-AC212</f>
        <v>-288</v>
      </c>
      <c r="AI212" s="47"/>
      <c r="AJ212" s="50">
        <v>2789</v>
      </c>
    </row>
    <row r="213" spans="1:36" s="31" customFormat="1" ht="15.75" thickBot="1">
      <c r="A213" s="120"/>
      <c r="B213" s="45"/>
      <c r="C213" s="102"/>
      <c r="D213" s="103"/>
      <c r="E213" s="104"/>
      <c r="F213" s="104"/>
      <c r="G213" s="104"/>
      <c r="H213" s="104"/>
      <c r="I213" s="104"/>
      <c r="J213" s="41"/>
      <c r="K213" s="104"/>
      <c r="L213" s="104"/>
      <c r="M213" s="104"/>
      <c r="N213" s="104"/>
      <c r="O213" s="104"/>
      <c r="P213" s="41"/>
      <c r="Q213" s="100"/>
      <c r="R213" s="100"/>
      <c r="S213" s="100"/>
      <c r="T213" s="100"/>
      <c r="U213" s="100"/>
      <c r="V213" s="39"/>
      <c r="W213" s="100"/>
      <c r="X213" s="100"/>
      <c r="Y213" s="100"/>
      <c r="Z213" s="100"/>
      <c r="AA213" s="100"/>
      <c r="AB213" s="39"/>
      <c r="AC213" s="111"/>
      <c r="AD213" s="39"/>
      <c r="AE213" s="39"/>
      <c r="AF213" s="39"/>
      <c r="AG213" s="39"/>
      <c r="AH213" s="112"/>
      <c r="AI213" s="39"/>
      <c r="AJ213" s="113"/>
    </row>
    <row r="214" spans="1:36" ht="15.75" thickBot="1">
      <c r="A214" s="78" t="s">
        <v>16</v>
      </c>
      <c r="B214" s="11"/>
      <c r="D214" s="14"/>
      <c r="E214" s="15"/>
      <c r="F214" s="15"/>
      <c r="G214" s="15"/>
      <c r="H214" s="15"/>
      <c r="I214" s="15"/>
      <c r="J214" s="22"/>
      <c r="K214" s="15"/>
      <c r="L214" s="15"/>
      <c r="M214" s="15"/>
      <c r="N214" s="15">
        <v>58</v>
      </c>
      <c r="O214" s="15"/>
      <c r="P214" s="22"/>
      <c r="Q214" s="8"/>
      <c r="R214" s="8"/>
      <c r="S214" s="8"/>
      <c r="T214" s="8"/>
      <c r="U214" s="8"/>
      <c r="V214" s="16"/>
      <c r="W214" s="8"/>
      <c r="X214" s="8"/>
      <c r="Y214" s="8"/>
      <c r="Z214" s="8"/>
      <c r="AA214" s="8"/>
      <c r="AB214" s="68"/>
      <c r="AC214" s="71"/>
      <c r="AD214" s="39"/>
      <c r="AE214" s="39"/>
      <c r="AF214" s="39"/>
      <c r="AG214" s="39"/>
      <c r="AH214" s="39"/>
      <c r="AI214" s="39"/>
      <c r="AJ214" s="46"/>
    </row>
    <row r="215" spans="1:36" s="31" customFormat="1" ht="15.75" thickBot="1">
      <c r="A215" s="119"/>
      <c r="B215" s="45"/>
      <c r="C215" s="102"/>
      <c r="D215" s="103"/>
      <c r="E215" s="43"/>
      <c r="F215" s="43"/>
      <c r="G215" s="43"/>
      <c r="H215" s="43"/>
      <c r="I215" s="43"/>
      <c r="J215" s="21"/>
      <c r="K215" s="43"/>
      <c r="L215" s="43"/>
      <c r="M215" s="43"/>
      <c r="N215" s="43"/>
      <c r="O215" s="43"/>
      <c r="P215" s="21"/>
      <c r="Q215" s="44"/>
      <c r="R215" s="44"/>
      <c r="S215" s="44"/>
      <c r="T215" s="44"/>
      <c r="U215" s="44"/>
      <c r="V215" s="17"/>
      <c r="W215" s="44"/>
      <c r="X215" s="44"/>
      <c r="Y215" s="44"/>
      <c r="Z215" s="44"/>
      <c r="AA215" s="44"/>
      <c r="AB215" s="17"/>
      <c r="AC215" s="107"/>
      <c r="AD215" s="39"/>
      <c r="AE215" s="39"/>
      <c r="AF215" s="39"/>
      <c r="AG215" s="39"/>
      <c r="AH215" s="108"/>
      <c r="AI215" s="39"/>
      <c r="AJ215" s="109"/>
    </row>
    <row r="216" spans="1:36" s="31" customFormat="1" ht="15.75" thickBot="1">
      <c r="A216" s="45"/>
      <c r="B216" s="45"/>
      <c r="C216" s="102"/>
      <c r="D216" s="103"/>
      <c r="E216" s="155">
        <f>SUM(E214:I214)</f>
        <v>0</v>
      </c>
      <c r="F216" s="156"/>
      <c r="G216" s="156"/>
      <c r="H216" s="156"/>
      <c r="I216" s="157"/>
      <c r="J216" s="21"/>
      <c r="K216" s="155">
        <f>SUM(K214:O214)</f>
        <v>58</v>
      </c>
      <c r="L216" s="156"/>
      <c r="M216" s="156"/>
      <c r="N216" s="156"/>
      <c r="O216" s="157"/>
      <c r="P216" s="21"/>
      <c r="Q216" s="155">
        <f>SUM(Q214:U214)</f>
        <v>0</v>
      </c>
      <c r="R216" s="156"/>
      <c r="S216" s="156"/>
      <c r="T216" s="156"/>
      <c r="U216" s="157"/>
      <c r="V216" s="17"/>
      <c r="W216" s="155">
        <f>SUM(W214:AA214)</f>
        <v>0</v>
      </c>
      <c r="X216" s="156"/>
      <c r="Y216" s="156"/>
      <c r="Z216" s="156"/>
      <c r="AA216" s="157"/>
      <c r="AB216" s="17"/>
      <c r="AC216" s="93">
        <f>SUM(E216:AA216)</f>
        <v>58</v>
      </c>
      <c r="AD216" s="68"/>
      <c r="AE216" s="17"/>
      <c r="AF216" s="17"/>
      <c r="AG216" s="79"/>
      <c r="AH216" s="95">
        <f>AJ216-AC216</f>
        <v>10</v>
      </c>
      <c r="AI216" s="47"/>
      <c r="AJ216" s="50">
        <v>68</v>
      </c>
    </row>
    <row r="217" spans="1:36" s="31" customFormat="1" ht="15.75" thickBot="1">
      <c r="A217" s="120"/>
      <c r="B217" s="45"/>
      <c r="C217" s="102"/>
      <c r="D217" s="103"/>
      <c r="E217" s="104"/>
      <c r="F217" s="104"/>
      <c r="G217" s="104"/>
      <c r="H217" s="104"/>
      <c r="I217" s="104"/>
      <c r="J217" s="41"/>
      <c r="K217" s="104"/>
      <c r="L217" s="104"/>
      <c r="M217" s="104"/>
      <c r="N217" s="104"/>
      <c r="O217" s="104"/>
      <c r="P217" s="41"/>
      <c r="Q217" s="100"/>
      <c r="R217" s="100"/>
      <c r="S217" s="100"/>
      <c r="T217" s="100"/>
      <c r="U217" s="100"/>
      <c r="V217" s="39"/>
      <c r="W217" s="100"/>
      <c r="X217" s="100"/>
      <c r="Y217" s="100"/>
      <c r="Z217" s="100"/>
      <c r="AA217" s="100"/>
      <c r="AB217" s="39"/>
      <c r="AC217" s="111"/>
      <c r="AD217" s="39"/>
      <c r="AE217" s="39"/>
      <c r="AF217" s="39"/>
      <c r="AG217" s="39"/>
      <c r="AH217" s="112"/>
      <c r="AI217" s="39"/>
      <c r="AJ217" s="113"/>
    </row>
    <row r="218" spans="1:36" ht="15.75" thickBot="1">
      <c r="A218" s="78" t="s">
        <v>17</v>
      </c>
      <c r="B218" s="11"/>
      <c r="D218" s="14"/>
      <c r="E218" s="15"/>
      <c r="F218" s="15"/>
      <c r="G218" s="15"/>
      <c r="H218" s="15"/>
      <c r="I218" s="15"/>
      <c r="J218" s="22"/>
      <c r="K218" s="15"/>
      <c r="L218" s="15"/>
      <c r="M218" s="15"/>
      <c r="N218" s="15"/>
      <c r="O218" s="15"/>
      <c r="P218" s="22"/>
      <c r="Q218" s="8"/>
      <c r="R218" s="8"/>
      <c r="S218" s="8"/>
      <c r="T218" s="8"/>
      <c r="U218" s="8"/>
      <c r="V218" s="16"/>
      <c r="W218" s="8"/>
      <c r="X218" s="8"/>
      <c r="Y218" s="8"/>
      <c r="Z218" s="8"/>
      <c r="AA218" s="8"/>
      <c r="AB218" s="68"/>
      <c r="AC218" s="71"/>
      <c r="AD218" s="39"/>
      <c r="AE218" s="39"/>
      <c r="AF218" s="39"/>
      <c r="AG218" s="39"/>
      <c r="AH218" s="39"/>
      <c r="AI218" s="39"/>
      <c r="AJ218" s="46"/>
    </row>
    <row r="219" spans="1:36" ht="15.75" thickBot="1">
      <c r="A219" s="105"/>
      <c r="B219" s="11"/>
      <c r="D219" s="14"/>
      <c r="E219" s="43"/>
      <c r="F219" s="43"/>
      <c r="G219" s="43"/>
      <c r="H219" s="43"/>
      <c r="I219" s="43"/>
      <c r="J219" s="21"/>
      <c r="K219" s="43"/>
      <c r="L219" s="43"/>
      <c r="M219" s="43"/>
      <c r="N219" s="43"/>
      <c r="O219" s="43"/>
      <c r="P219" s="21"/>
      <c r="Q219" s="44"/>
      <c r="R219" s="44"/>
      <c r="S219" s="44"/>
      <c r="T219" s="44"/>
      <c r="U219" s="44"/>
      <c r="V219" s="17"/>
      <c r="W219" s="44"/>
      <c r="X219" s="44"/>
      <c r="Y219" s="44"/>
      <c r="Z219" s="44"/>
      <c r="AA219" s="44"/>
      <c r="AB219" s="17"/>
      <c r="AC219" s="107"/>
      <c r="AD219" s="39"/>
      <c r="AE219" s="39"/>
      <c r="AF219" s="39"/>
      <c r="AG219" s="39"/>
      <c r="AH219" s="108"/>
      <c r="AI219" s="39"/>
      <c r="AJ219" s="109"/>
    </row>
    <row r="220" spans="1:36" ht="15.75" thickBot="1">
      <c r="A220" s="11"/>
      <c r="B220" s="11"/>
      <c r="D220" s="14"/>
      <c r="E220" s="155">
        <f>SUM(E218:I218)</f>
        <v>0</v>
      </c>
      <c r="F220" s="156"/>
      <c r="G220" s="156"/>
      <c r="H220" s="156"/>
      <c r="I220" s="157"/>
      <c r="J220" s="21"/>
      <c r="K220" s="155">
        <f>SUM(K218:O218)</f>
        <v>0</v>
      </c>
      <c r="L220" s="156"/>
      <c r="M220" s="156"/>
      <c r="N220" s="156"/>
      <c r="O220" s="157"/>
      <c r="P220" s="21"/>
      <c r="Q220" s="155">
        <f>SUM(Q218:U218)</f>
        <v>0</v>
      </c>
      <c r="R220" s="156"/>
      <c r="S220" s="156"/>
      <c r="T220" s="156"/>
      <c r="U220" s="157"/>
      <c r="V220" s="17"/>
      <c r="W220" s="155">
        <f>SUM(W218:AA218)</f>
        <v>0</v>
      </c>
      <c r="X220" s="156"/>
      <c r="Y220" s="156"/>
      <c r="Z220" s="156"/>
      <c r="AA220" s="157"/>
      <c r="AB220" s="17"/>
      <c r="AC220" s="93">
        <f>SUM(E220:AA220)</f>
        <v>0</v>
      </c>
      <c r="AD220" s="68"/>
      <c r="AE220" s="17"/>
      <c r="AF220" s="17"/>
      <c r="AG220" s="79"/>
      <c r="AH220" s="95">
        <f>AJ220-AC220</f>
        <v>0</v>
      </c>
      <c r="AI220" s="47"/>
      <c r="AJ220" s="50"/>
    </row>
    <row r="221" spans="1:36" s="31" customFormat="1" ht="15.75" thickBot="1">
      <c r="A221" s="120"/>
      <c r="B221" s="45"/>
      <c r="C221" s="102"/>
      <c r="D221" s="103"/>
      <c r="E221" s="104"/>
      <c r="F221" s="104"/>
      <c r="G221" s="104"/>
      <c r="H221" s="104"/>
      <c r="I221" s="104"/>
      <c r="J221" s="41"/>
      <c r="K221" s="104"/>
      <c r="L221" s="104"/>
      <c r="M221" s="104"/>
      <c r="N221" s="104"/>
      <c r="O221" s="104"/>
      <c r="P221" s="41"/>
      <c r="Q221" s="100"/>
      <c r="R221" s="100"/>
      <c r="S221" s="100"/>
      <c r="T221" s="100"/>
      <c r="U221" s="100"/>
      <c r="V221" s="39"/>
      <c r="W221" s="100"/>
      <c r="X221" s="100"/>
      <c r="Y221" s="100"/>
      <c r="Z221" s="100"/>
      <c r="AA221" s="100"/>
      <c r="AB221" s="39"/>
      <c r="AC221" s="111"/>
      <c r="AD221" s="39"/>
      <c r="AE221" s="39"/>
      <c r="AF221" s="39"/>
      <c r="AG221" s="39"/>
      <c r="AH221" s="112"/>
      <c r="AI221" s="39"/>
      <c r="AJ221" s="113"/>
    </row>
    <row r="222" spans="1:36" ht="15.75" thickBot="1">
      <c r="A222" s="78" t="s">
        <v>18</v>
      </c>
      <c r="B222" s="11"/>
      <c r="D222" s="14"/>
      <c r="E222" s="15"/>
      <c r="F222" s="15"/>
      <c r="G222" s="15"/>
      <c r="H222" s="15"/>
      <c r="I222" s="15"/>
      <c r="J222" s="22"/>
      <c r="K222" s="15"/>
      <c r="L222" s="15"/>
      <c r="M222" s="15"/>
      <c r="N222" s="15"/>
      <c r="O222" s="15"/>
      <c r="P222" s="22"/>
      <c r="Q222" s="8"/>
      <c r="R222" s="8"/>
      <c r="S222" s="8"/>
      <c r="T222" s="8"/>
      <c r="U222" s="8"/>
      <c r="V222" s="16"/>
      <c r="W222" s="8"/>
      <c r="X222" s="8"/>
      <c r="Y222" s="8"/>
      <c r="Z222" s="8"/>
      <c r="AA222" s="8"/>
      <c r="AB222" s="68"/>
      <c r="AC222" s="71"/>
      <c r="AD222" s="39"/>
      <c r="AE222" s="39"/>
      <c r="AF222" s="39"/>
      <c r="AG222" s="39"/>
      <c r="AH222" s="39"/>
      <c r="AI222" s="39"/>
      <c r="AJ222" s="46"/>
    </row>
    <row r="223" spans="1:36" ht="15.75" thickBot="1">
      <c r="A223" s="28"/>
      <c r="B223" s="28"/>
      <c r="D223" s="28"/>
      <c r="E223" s="43"/>
      <c r="F223" s="43"/>
      <c r="G223" s="43"/>
      <c r="H223" s="43"/>
      <c r="I223" s="43"/>
      <c r="J223" s="21"/>
      <c r="K223" s="43"/>
      <c r="L223" s="43"/>
      <c r="M223" s="43"/>
      <c r="N223" s="43"/>
      <c r="O223" s="43"/>
      <c r="P223" s="21"/>
      <c r="Q223" s="44"/>
      <c r="R223" s="44"/>
      <c r="S223" s="44"/>
      <c r="T223" s="44"/>
      <c r="U223" s="44"/>
      <c r="V223" s="17"/>
      <c r="W223" s="44"/>
      <c r="X223" s="44"/>
      <c r="Y223" s="44"/>
      <c r="Z223" s="44"/>
      <c r="AA223" s="44"/>
      <c r="AB223" s="17"/>
      <c r="AC223" s="107"/>
      <c r="AD223" s="39"/>
      <c r="AE223" s="39"/>
      <c r="AF223" s="39"/>
      <c r="AG223" s="39"/>
      <c r="AH223" s="108"/>
      <c r="AI223" s="39"/>
      <c r="AJ223" s="109"/>
    </row>
    <row r="224" spans="1:36" ht="15.75" thickBot="1">
      <c r="A224" s="28"/>
      <c r="B224" s="28"/>
      <c r="D224" s="28"/>
      <c r="E224" s="155">
        <f>SUM(E222:I222)</f>
        <v>0</v>
      </c>
      <c r="F224" s="156"/>
      <c r="G224" s="156"/>
      <c r="H224" s="156"/>
      <c r="I224" s="157"/>
      <c r="J224" s="21"/>
      <c r="K224" s="155">
        <f>SUM(K222:O222)</f>
        <v>0</v>
      </c>
      <c r="L224" s="156"/>
      <c r="M224" s="156"/>
      <c r="N224" s="156"/>
      <c r="O224" s="157"/>
      <c r="P224" s="21"/>
      <c r="Q224" s="155">
        <f>SUM(Q222:U222)</f>
        <v>0</v>
      </c>
      <c r="R224" s="156"/>
      <c r="S224" s="156"/>
      <c r="T224" s="156"/>
      <c r="U224" s="157"/>
      <c r="V224" s="17"/>
      <c r="W224" s="155">
        <f>SUM(W222:AA222)</f>
        <v>0</v>
      </c>
      <c r="X224" s="156"/>
      <c r="Y224" s="156"/>
      <c r="Z224" s="156"/>
      <c r="AA224" s="157"/>
      <c r="AB224" s="17"/>
      <c r="AC224" s="93">
        <f>SUM(E224:AA224)</f>
        <v>0</v>
      </c>
      <c r="AD224" s="68"/>
      <c r="AE224" s="17"/>
      <c r="AF224" s="17"/>
      <c r="AG224" s="79"/>
      <c r="AH224" s="95">
        <f>AJ224-AC224</f>
        <v>0</v>
      </c>
      <c r="AI224" s="47"/>
      <c r="AJ224" s="50"/>
    </row>
    <row r="225" spans="1:36">
      <c r="A225" s="28"/>
      <c r="B225" s="28"/>
      <c r="D225" s="28"/>
      <c r="E225" s="19"/>
      <c r="F225" s="19"/>
      <c r="G225" s="19"/>
      <c r="H225" s="19"/>
      <c r="I225" s="19"/>
      <c r="J225" s="24"/>
      <c r="K225" s="19"/>
      <c r="L225" s="19"/>
      <c r="M225" s="19"/>
      <c r="N225" s="19"/>
      <c r="O225" s="19"/>
      <c r="P225" s="24"/>
      <c r="Q225" s="20"/>
      <c r="R225" s="20"/>
      <c r="S225" s="20"/>
      <c r="T225" s="20"/>
      <c r="U225" s="20"/>
      <c r="V225" s="21"/>
      <c r="W225" s="20"/>
      <c r="X225" s="20"/>
      <c r="Y225" s="20"/>
      <c r="Z225" s="20"/>
      <c r="AA225" s="20"/>
      <c r="AB225" s="21"/>
      <c r="AC225" s="56"/>
      <c r="AD225" s="21"/>
      <c r="AE225" s="21"/>
      <c r="AF225" s="21"/>
      <c r="AG225" s="21"/>
      <c r="AH225" s="20"/>
      <c r="AI225" s="41"/>
      <c r="AJ225" s="20"/>
    </row>
    <row r="226" spans="1:36" ht="15.75" thickBot="1">
      <c r="A226" s="28"/>
      <c r="B226" s="28"/>
      <c r="D226" s="28"/>
      <c r="E226" s="19"/>
      <c r="F226" s="19"/>
      <c r="G226" s="19"/>
      <c r="H226" s="19"/>
      <c r="I226" s="19"/>
      <c r="J226" s="24"/>
      <c r="K226" s="19"/>
      <c r="L226" s="19"/>
      <c r="M226" s="19"/>
      <c r="N226" s="19"/>
      <c r="O226" s="19"/>
      <c r="P226" s="24"/>
      <c r="Q226" s="20"/>
      <c r="R226" s="20"/>
      <c r="S226" s="20"/>
      <c r="T226" s="20"/>
      <c r="U226" s="20"/>
      <c r="V226" s="21"/>
      <c r="W226" s="20"/>
      <c r="X226" s="20"/>
      <c r="Y226" s="20"/>
      <c r="Z226" s="20"/>
      <c r="AA226" s="20"/>
      <c r="AB226" s="21"/>
      <c r="AC226" s="56"/>
      <c r="AD226" s="21"/>
      <c r="AE226" s="21"/>
      <c r="AF226" s="21"/>
      <c r="AG226" s="21"/>
      <c r="AH226" s="20"/>
      <c r="AI226" s="41"/>
      <c r="AJ226" s="20"/>
    </row>
    <row r="227" spans="1:36" ht="15.75" thickBot="1">
      <c r="C227" s="80"/>
      <c r="D227" s="28"/>
      <c r="E227" s="98">
        <f>E194+E198+E202+E206+E210+E214+E218+E222</f>
        <v>0</v>
      </c>
      <c r="F227" s="98">
        <f t="shared" ref="F227:I227" si="27">F194+F198+F202+F206+F210+F214+F218+F222</f>
        <v>0</v>
      </c>
      <c r="G227" s="98">
        <f t="shared" si="27"/>
        <v>0</v>
      </c>
      <c r="H227" s="98">
        <f t="shared" si="27"/>
        <v>0</v>
      </c>
      <c r="I227" s="98">
        <f t="shared" si="27"/>
        <v>0</v>
      </c>
      <c r="J227" s="21"/>
      <c r="K227" s="98">
        <f>K194+K198+K202+K206+K210+K214+K218+K222</f>
        <v>0</v>
      </c>
      <c r="L227" s="98">
        <f t="shared" ref="L227:O227" si="28">L194+L198+L202+L206+L210+L214+L218+L222</f>
        <v>0</v>
      </c>
      <c r="M227" s="98">
        <f t="shared" si="28"/>
        <v>8435</v>
      </c>
      <c r="N227" s="98">
        <f t="shared" si="28"/>
        <v>419</v>
      </c>
      <c r="O227" s="98">
        <f t="shared" si="28"/>
        <v>8063</v>
      </c>
      <c r="P227" s="21"/>
      <c r="Q227" s="98">
        <f>Q194+Q198+Q202+Q206+Q210+Q214+Q218+Q222</f>
        <v>0</v>
      </c>
      <c r="R227" s="98">
        <f t="shared" ref="R227:U227" si="29">R194+R198+R202+R206+R210+R214+R218+R222</f>
        <v>0</v>
      </c>
      <c r="S227" s="98">
        <f t="shared" si="29"/>
        <v>308</v>
      </c>
      <c r="T227" s="98">
        <f t="shared" si="29"/>
        <v>0</v>
      </c>
      <c r="U227" s="98">
        <f t="shared" si="29"/>
        <v>161</v>
      </c>
      <c r="V227" s="21"/>
      <c r="W227" s="98">
        <f t="shared" ref="W227:AA227" si="30">W194+W198+W202+W206+W210+W214+W218+W222</f>
        <v>0</v>
      </c>
      <c r="X227" s="98">
        <f t="shared" si="30"/>
        <v>0</v>
      </c>
      <c r="Y227" s="98">
        <f t="shared" si="30"/>
        <v>0</v>
      </c>
      <c r="Z227" s="98">
        <f t="shared" si="30"/>
        <v>0</v>
      </c>
      <c r="AA227" s="98">
        <f t="shared" si="30"/>
        <v>0</v>
      </c>
      <c r="AB227" s="21"/>
      <c r="AC227" s="94"/>
    </row>
    <row r="228" spans="1:36" ht="15.75" thickBot="1">
      <c r="C228" s="80"/>
      <c r="D228" s="28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58"/>
      <c r="AD228" s="21"/>
      <c r="AE228" s="21"/>
      <c r="AF228" s="21"/>
      <c r="AG228" s="21"/>
      <c r="AH228" s="21"/>
      <c r="AI228" s="41"/>
      <c r="AJ228" s="41"/>
    </row>
    <row r="229" spans="1:36" ht="15.75" thickBot="1">
      <c r="A229" s="158" t="s">
        <v>10</v>
      </c>
      <c r="B229" s="159"/>
      <c r="C229" s="160"/>
      <c r="D229" s="70"/>
      <c r="E229" s="161">
        <f>SUM(E227:I227)</f>
        <v>0</v>
      </c>
      <c r="F229" s="162"/>
      <c r="G229" s="162"/>
      <c r="H229" s="162"/>
      <c r="I229" s="163"/>
      <c r="J229" s="54"/>
      <c r="K229" s="161">
        <f>SUM(K227:O227)</f>
        <v>16917</v>
      </c>
      <c r="L229" s="162"/>
      <c r="M229" s="162"/>
      <c r="N229" s="162"/>
      <c r="O229" s="163"/>
      <c r="P229" s="54"/>
      <c r="Q229" s="161">
        <f>SUM(Q227:U227)</f>
        <v>469</v>
      </c>
      <c r="R229" s="162"/>
      <c r="S229" s="162"/>
      <c r="T229" s="162"/>
      <c r="U229" s="163"/>
      <c r="V229" s="54"/>
      <c r="W229" s="161">
        <f>SUM(W227:AA227)</f>
        <v>0</v>
      </c>
      <c r="X229" s="162"/>
      <c r="Y229" s="162"/>
      <c r="Z229" s="162"/>
      <c r="AA229" s="163"/>
      <c r="AB229" s="21"/>
      <c r="AC229" s="97">
        <f>SUM(E229:AA229)</f>
        <v>17386</v>
      </c>
      <c r="AD229" s="21"/>
      <c r="AE229" s="21"/>
      <c r="AF229" s="21"/>
      <c r="AG229" s="21"/>
      <c r="AH229" s="98">
        <f>AH224+AH220+AH216+AH212+AH208+AH204+AH200+AH196</f>
        <v>-342</v>
      </c>
      <c r="AI229" s="41"/>
      <c r="AJ229" s="98">
        <f>AJ224+AJ220+AJ216+AJ212+AJ208+AJ204+AJ200+AJ196</f>
        <v>17044</v>
      </c>
    </row>
    <row r="230" spans="1:36">
      <c r="C230" s="9"/>
      <c r="D230" s="9"/>
      <c r="E230" s="10"/>
      <c r="F230" s="10"/>
      <c r="G230" s="10"/>
      <c r="H230" s="10"/>
      <c r="I230" s="10"/>
      <c r="J230" s="11"/>
      <c r="K230" s="10"/>
      <c r="L230" s="10"/>
      <c r="M230" s="10"/>
      <c r="N230" s="10"/>
      <c r="O230" s="10"/>
      <c r="P230" s="11"/>
      <c r="Q230" s="10"/>
      <c r="R230" s="10"/>
      <c r="S230" s="10"/>
      <c r="T230" s="10"/>
      <c r="U230" s="10"/>
      <c r="V230" s="11"/>
      <c r="W230" s="10"/>
      <c r="X230" s="10"/>
      <c r="Y230" s="10"/>
      <c r="Z230" s="10"/>
      <c r="AA230" s="10"/>
      <c r="AB230" s="11"/>
      <c r="AC230" s="52"/>
      <c r="AD230" s="11"/>
      <c r="AE230" s="11"/>
      <c r="AF230" s="11"/>
      <c r="AG230" s="11"/>
      <c r="AH230" s="10"/>
      <c r="AI230" s="45"/>
      <c r="AJ230" s="10"/>
    </row>
    <row r="231" spans="1:36">
      <c r="C231" s="28"/>
      <c r="D231" s="28"/>
      <c r="E231" s="10"/>
      <c r="F231" s="10"/>
      <c r="G231" s="10"/>
      <c r="H231" s="10"/>
      <c r="I231" s="10"/>
      <c r="J231" s="11"/>
      <c r="K231" s="10"/>
      <c r="L231" s="10"/>
      <c r="M231" s="10"/>
      <c r="N231" s="10"/>
      <c r="O231" s="10"/>
      <c r="P231" s="11"/>
      <c r="Q231" s="10"/>
      <c r="R231" s="10"/>
      <c r="S231" s="10"/>
      <c r="T231" s="10"/>
      <c r="U231" s="10"/>
      <c r="V231" s="11"/>
      <c r="W231" s="10"/>
      <c r="X231" s="10"/>
      <c r="Y231" s="10"/>
      <c r="Z231" s="10"/>
      <c r="AA231" s="10"/>
      <c r="AB231" s="11"/>
      <c r="AC231" s="52"/>
      <c r="AD231" s="11"/>
      <c r="AE231" s="11"/>
      <c r="AF231" s="11"/>
      <c r="AG231" s="11"/>
      <c r="AH231" s="10"/>
      <c r="AI231" s="45"/>
      <c r="AJ231" s="10"/>
    </row>
    <row r="232" spans="1:36" s="121" customFormat="1" ht="20.100000000000001" customHeight="1">
      <c r="A232" s="181" t="s">
        <v>19</v>
      </c>
      <c r="B232" s="182"/>
      <c r="C232" s="183"/>
      <c r="D232" s="183"/>
      <c r="E232" s="183"/>
      <c r="F232" s="183"/>
      <c r="G232" s="183"/>
      <c r="H232" s="183"/>
      <c r="I232" s="183"/>
      <c r="J232" s="183"/>
      <c r="K232" s="183"/>
      <c r="L232" s="183"/>
      <c r="M232" s="183"/>
      <c r="N232" s="183"/>
      <c r="O232" s="183"/>
      <c r="P232" s="183"/>
      <c r="Q232" s="183"/>
      <c r="R232" s="183"/>
      <c r="S232" s="183"/>
      <c r="T232" s="183"/>
      <c r="U232" s="183"/>
      <c r="V232" s="183"/>
      <c r="W232" s="183"/>
      <c r="X232" s="183"/>
      <c r="Y232" s="183"/>
      <c r="Z232" s="183"/>
      <c r="AA232" s="183"/>
      <c r="AB232" s="183"/>
      <c r="AC232" s="183"/>
      <c r="AD232" s="183"/>
      <c r="AE232" s="183"/>
      <c r="AF232" s="183"/>
      <c r="AG232" s="183"/>
      <c r="AH232" s="183"/>
      <c r="AI232" s="183"/>
      <c r="AJ232" s="184"/>
    </row>
    <row r="233" spans="1:36" ht="15.75" thickBot="1">
      <c r="C233" s="28"/>
      <c r="D233" s="28"/>
      <c r="E233" s="10"/>
      <c r="F233" s="10"/>
      <c r="G233" s="10"/>
      <c r="H233" s="10"/>
      <c r="I233" s="10"/>
      <c r="J233" s="11"/>
      <c r="K233" s="10"/>
      <c r="L233" s="10"/>
      <c r="M233" s="10"/>
      <c r="N233" s="10"/>
      <c r="O233" s="10"/>
      <c r="P233" s="11"/>
      <c r="Q233" s="10"/>
      <c r="R233" s="10"/>
      <c r="S233" s="10"/>
      <c r="T233" s="10"/>
      <c r="U233" s="10"/>
      <c r="V233" s="11"/>
      <c r="W233" s="10"/>
      <c r="X233" s="10"/>
      <c r="Y233" s="10"/>
      <c r="Z233" s="10"/>
      <c r="AA233" s="10"/>
      <c r="AB233" s="11"/>
      <c r="AC233" s="52"/>
      <c r="AD233" s="11"/>
      <c r="AE233" s="11"/>
      <c r="AF233" s="11"/>
      <c r="AG233" s="11"/>
      <c r="AH233" s="10"/>
      <c r="AI233" s="45"/>
      <c r="AJ233" s="10"/>
    </row>
    <row r="234" spans="1:36" ht="15.75" customHeight="1" thickBot="1">
      <c r="C234" s="12"/>
      <c r="D234" s="12"/>
      <c r="E234" s="164" t="s">
        <v>4</v>
      </c>
      <c r="F234" s="165"/>
      <c r="G234" s="165"/>
      <c r="H234" s="165"/>
      <c r="I234" s="166"/>
      <c r="J234" s="76"/>
      <c r="K234" s="170" t="s">
        <v>5</v>
      </c>
      <c r="L234" s="171"/>
      <c r="M234" s="171"/>
      <c r="N234" s="171"/>
      <c r="O234" s="171"/>
      <c r="P234" s="171"/>
      <c r="Q234" s="171"/>
      <c r="R234" s="171"/>
      <c r="S234" s="171"/>
      <c r="T234" s="171"/>
      <c r="U234" s="171"/>
      <c r="V234" s="171"/>
      <c r="W234" s="171"/>
      <c r="X234" s="171"/>
      <c r="Y234" s="171"/>
      <c r="Z234" s="171"/>
      <c r="AA234" s="172"/>
      <c r="AB234" s="51"/>
      <c r="AC234" s="149" t="s">
        <v>32</v>
      </c>
      <c r="AD234" s="51"/>
      <c r="AE234" s="51"/>
      <c r="AF234" s="51"/>
      <c r="AG234" s="51"/>
      <c r="AH234" s="175" t="s">
        <v>31</v>
      </c>
      <c r="AI234" s="46"/>
      <c r="AJ234" s="178" t="s">
        <v>30</v>
      </c>
    </row>
    <row r="235" spans="1:36" ht="15.75" thickBot="1">
      <c r="C235" s="12"/>
      <c r="D235" s="12"/>
      <c r="E235" s="167"/>
      <c r="F235" s="168"/>
      <c r="G235" s="168"/>
      <c r="H235" s="168"/>
      <c r="I235" s="169"/>
      <c r="J235" s="76"/>
      <c r="K235" s="158" t="s">
        <v>12</v>
      </c>
      <c r="L235" s="159"/>
      <c r="M235" s="159"/>
      <c r="N235" s="159"/>
      <c r="O235" s="160"/>
      <c r="P235" s="81"/>
      <c r="Q235" s="158" t="s">
        <v>13</v>
      </c>
      <c r="R235" s="159"/>
      <c r="S235" s="159"/>
      <c r="T235" s="159"/>
      <c r="U235" s="160"/>
      <c r="V235" s="81"/>
      <c r="W235" s="158" t="s">
        <v>14</v>
      </c>
      <c r="X235" s="159"/>
      <c r="Y235" s="159"/>
      <c r="Z235" s="159"/>
      <c r="AA235" s="160"/>
      <c r="AB235" s="75"/>
      <c r="AC235" s="173"/>
      <c r="AD235" s="75"/>
      <c r="AE235" s="75"/>
      <c r="AF235" s="75"/>
      <c r="AG235" s="75"/>
      <c r="AH235" s="176"/>
      <c r="AI235" s="46"/>
      <c r="AJ235" s="179"/>
    </row>
    <row r="236" spans="1:36" ht="15.75" thickBot="1">
      <c r="C236" s="12"/>
      <c r="D236" s="12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0"/>
      <c r="R236" s="10"/>
      <c r="S236" s="10"/>
      <c r="T236" s="10"/>
      <c r="U236" s="10"/>
      <c r="V236" s="11"/>
      <c r="W236" s="10"/>
      <c r="X236" s="10"/>
      <c r="Y236" s="10"/>
      <c r="Z236" s="10"/>
      <c r="AA236" s="10"/>
      <c r="AB236" s="11"/>
      <c r="AC236" s="173"/>
      <c r="AD236" s="11"/>
      <c r="AE236" s="11"/>
      <c r="AF236" s="11"/>
      <c r="AG236" s="11"/>
      <c r="AH236" s="176"/>
      <c r="AI236" s="46"/>
      <c r="AJ236" s="179"/>
    </row>
    <row r="237" spans="1:36" ht="15.75" thickBot="1">
      <c r="A237" s="185" t="s">
        <v>34</v>
      </c>
      <c r="B237" s="186"/>
      <c r="C237" s="187"/>
      <c r="D237" s="12"/>
      <c r="E237" s="101">
        <v>1</v>
      </c>
      <c r="F237" s="101">
        <v>2</v>
      </c>
      <c r="G237" s="101" t="s">
        <v>35</v>
      </c>
      <c r="H237" s="101" t="s">
        <v>36</v>
      </c>
      <c r="I237" s="101">
        <v>4</v>
      </c>
      <c r="J237" s="13"/>
      <c r="K237" s="101">
        <v>1</v>
      </c>
      <c r="L237" s="101">
        <v>2</v>
      </c>
      <c r="M237" s="101" t="s">
        <v>35</v>
      </c>
      <c r="N237" s="101" t="s">
        <v>36</v>
      </c>
      <c r="O237" s="101">
        <v>4</v>
      </c>
      <c r="P237" s="13"/>
      <c r="Q237" s="101">
        <v>1</v>
      </c>
      <c r="R237" s="101">
        <v>2</v>
      </c>
      <c r="S237" s="101" t="s">
        <v>35</v>
      </c>
      <c r="T237" s="101" t="s">
        <v>36</v>
      </c>
      <c r="U237" s="101">
        <v>4</v>
      </c>
      <c r="V237" s="11"/>
      <c r="W237" s="101">
        <v>1</v>
      </c>
      <c r="X237" s="101">
        <v>2</v>
      </c>
      <c r="Y237" s="101" t="s">
        <v>35</v>
      </c>
      <c r="Z237" s="101" t="s">
        <v>36</v>
      </c>
      <c r="AA237" s="101">
        <v>4</v>
      </c>
      <c r="AB237" s="11"/>
      <c r="AC237" s="174"/>
      <c r="AD237" s="11"/>
      <c r="AE237" s="11"/>
      <c r="AF237" s="11"/>
      <c r="AG237" s="11"/>
      <c r="AH237" s="177"/>
      <c r="AI237" s="46"/>
      <c r="AJ237" s="180"/>
    </row>
    <row r="238" spans="1:36">
      <c r="C238" s="12"/>
      <c r="D238" s="12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0"/>
      <c r="R238" s="10"/>
      <c r="S238" s="10"/>
      <c r="T238" s="10"/>
      <c r="U238" s="10"/>
      <c r="V238" s="11"/>
      <c r="W238" s="10"/>
      <c r="X238" s="10"/>
      <c r="Y238" s="10"/>
      <c r="Z238" s="10"/>
      <c r="AA238" s="10"/>
      <c r="AB238" s="11"/>
      <c r="AC238" s="52"/>
      <c r="AD238" s="11"/>
      <c r="AE238" s="11"/>
      <c r="AF238" s="11"/>
      <c r="AG238" s="11"/>
      <c r="AH238" s="13"/>
      <c r="AI238" s="46"/>
      <c r="AJ238" s="13"/>
    </row>
    <row r="239" spans="1:36" ht="15.75" thickBot="1">
      <c r="C239" s="12"/>
      <c r="D239" s="12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0"/>
      <c r="R239" s="10"/>
      <c r="S239" s="10"/>
      <c r="T239" s="10"/>
      <c r="U239" s="10"/>
      <c r="V239" s="11"/>
      <c r="W239" s="10"/>
      <c r="X239" s="10"/>
      <c r="Y239" s="10"/>
      <c r="Z239" s="10"/>
      <c r="AA239" s="10"/>
      <c r="AB239" s="11"/>
      <c r="AC239" s="52"/>
      <c r="AD239" s="11"/>
      <c r="AE239" s="11"/>
      <c r="AF239" s="11"/>
      <c r="AG239" s="11"/>
      <c r="AH239" s="13"/>
      <c r="AI239" s="46"/>
      <c r="AJ239" s="13"/>
    </row>
    <row r="240" spans="1:36" ht="15.75" thickBot="1">
      <c r="A240" s="78" t="s">
        <v>0</v>
      </c>
      <c r="B240" s="11"/>
      <c r="D240" s="14"/>
      <c r="E240" s="15"/>
      <c r="F240" s="15"/>
      <c r="G240" s="15"/>
      <c r="H240" s="15"/>
      <c r="I240" s="15"/>
      <c r="J240" s="22"/>
      <c r="K240" s="15"/>
      <c r="L240" s="15"/>
      <c r="M240" s="15"/>
      <c r="N240" s="15"/>
      <c r="O240" s="15"/>
      <c r="P240" s="22"/>
      <c r="Q240" s="8"/>
      <c r="R240" s="8"/>
      <c r="S240" s="8">
        <v>310</v>
      </c>
      <c r="T240" s="8"/>
      <c r="U240" s="8">
        <v>162</v>
      </c>
      <c r="V240" s="16"/>
      <c r="W240" s="8"/>
      <c r="X240" s="8"/>
      <c r="Y240" s="8"/>
      <c r="Z240" s="8"/>
      <c r="AA240" s="8"/>
      <c r="AB240" s="68"/>
      <c r="AC240" s="94"/>
      <c r="AH240" s="6"/>
      <c r="AJ240" s="6"/>
    </row>
    <row r="241" spans="1:36" s="6" customFormat="1" ht="15.75" thickBot="1">
      <c r="A241" s="105"/>
      <c r="B241" s="11"/>
      <c r="C241" s="99"/>
      <c r="D241" s="14"/>
      <c r="E241" s="43"/>
      <c r="F241" s="43"/>
      <c r="G241" s="43"/>
      <c r="H241" s="43"/>
      <c r="I241" s="43"/>
      <c r="J241" s="21"/>
      <c r="K241" s="43"/>
      <c r="L241" s="43"/>
      <c r="M241" s="43"/>
      <c r="N241" s="43"/>
      <c r="O241" s="43"/>
      <c r="P241" s="21"/>
      <c r="Q241" s="44"/>
      <c r="R241" s="44"/>
      <c r="S241" s="44"/>
      <c r="T241" s="44"/>
      <c r="U241" s="44"/>
      <c r="V241" s="17"/>
      <c r="W241" s="44"/>
      <c r="X241" s="44"/>
      <c r="Y241" s="44"/>
      <c r="Z241" s="44"/>
      <c r="AA241" s="44"/>
      <c r="AB241" s="17"/>
      <c r="AC241" s="107"/>
      <c r="AD241" s="17"/>
      <c r="AE241" s="17"/>
      <c r="AF241" s="17"/>
      <c r="AG241" s="17"/>
      <c r="AH241" s="108"/>
      <c r="AI241" s="39"/>
      <c r="AJ241" s="109"/>
    </row>
    <row r="242" spans="1:36" s="6" customFormat="1" ht="15.75" thickBot="1">
      <c r="A242" s="11"/>
      <c r="B242" s="11"/>
      <c r="C242" s="99"/>
      <c r="D242" s="14"/>
      <c r="E242" s="155">
        <f>SUM(E240:I240)</f>
        <v>0</v>
      </c>
      <c r="F242" s="156"/>
      <c r="G242" s="156"/>
      <c r="H242" s="156"/>
      <c r="I242" s="157"/>
      <c r="J242" s="21"/>
      <c r="K242" s="155">
        <f>SUM(K240:O240)</f>
        <v>0</v>
      </c>
      <c r="L242" s="156"/>
      <c r="M242" s="156"/>
      <c r="N242" s="156"/>
      <c r="O242" s="157"/>
      <c r="P242" s="21"/>
      <c r="Q242" s="155">
        <f>SUM(Q240:U240)</f>
        <v>472</v>
      </c>
      <c r="R242" s="156"/>
      <c r="S242" s="156"/>
      <c r="T242" s="156"/>
      <c r="U242" s="157"/>
      <c r="V242" s="17"/>
      <c r="W242" s="155">
        <f>SUM(W240:AA240)</f>
        <v>0</v>
      </c>
      <c r="X242" s="156"/>
      <c r="Y242" s="156"/>
      <c r="Z242" s="156"/>
      <c r="AA242" s="157"/>
      <c r="AB242" s="17"/>
      <c r="AC242" s="93">
        <f>SUM(E242:AA242)</f>
        <v>472</v>
      </c>
      <c r="AD242" s="68"/>
      <c r="AE242" s="17"/>
      <c r="AF242" s="17"/>
      <c r="AG242" s="79"/>
      <c r="AH242" s="95">
        <f>AJ242-AC242</f>
        <v>23</v>
      </c>
      <c r="AI242" s="47"/>
      <c r="AJ242" s="50">
        <v>495</v>
      </c>
    </row>
    <row r="243" spans="1:36" s="6" customFormat="1" ht="15.75" thickBot="1">
      <c r="A243" s="106"/>
      <c r="B243" s="11"/>
      <c r="C243" s="99"/>
      <c r="D243" s="14"/>
      <c r="E243" s="43"/>
      <c r="F243" s="43"/>
      <c r="G243" s="43"/>
      <c r="H243" s="43"/>
      <c r="I243" s="43"/>
      <c r="J243" s="21"/>
      <c r="K243" s="43"/>
      <c r="L243" s="43"/>
      <c r="M243" s="43"/>
      <c r="N243" s="43"/>
      <c r="O243" s="43"/>
      <c r="P243" s="21"/>
      <c r="Q243" s="44"/>
      <c r="R243" s="44"/>
      <c r="S243" s="44"/>
      <c r="T243" s="44"/>
      <c r="U243" s="44"/>
      <c r="V243" s="17"/>
      <c r="W243" s="44"/>
      <c r="X243" s="44"/>
      <c r="Y243" s="44"/>
      <c r="Z243" s="44"/>
      <c r="AA243" s="44"/>
      <c r="AB243" s="17"/>
      <c r="AC243" s="111"/>
      <c r="AD243" s="17"/>
      <c r="AE243" s="17"/>
      <c r="AF243" s="17"/>
      <c r="AG243" s="17"/>
      <c r="AH243" s="112"/>
      <c r="AI243" s="39"/>
      <c r="AJ243" s="113"/>
    </row>
    <row r="244" spans="1:36" ht="15.75" thickBot="1">
      <c r="A244" s="78" t="s">
        <v>1</v>
      </c>
      <c r="B244" s="11"/>
      <c r="D244" s="14"/>
      <c r="E244" s="15"/>
      <c r="F244" s="15"/>
      <c r="G244" s="15"/>
      <c r="H244" s="15"/>
      <c r="I244" s="15"/>
      <c r="J244" s="22"/>
      <c r="K244" s="15"/>
      <c r="L244" s="15"/>
      <c r="M244" s="15"/>
      <c r="N244" s="15"/>
      <c r="O244" s="15"/>
      <c r="P244" s="22"/>
      <c r="Q244" s="8"/>
      <c r="R244" s="8"/>
      <c r="S244" s="8"/>
      <c r="T244" s="8"/>
      <c r="U244" s="8"/>
      <c r="V244" s="16"/>
      <c r="W244" s="8"/>
      <c r="X244" s="8"/>
      <c r="Y244" s="8"/>
      <c r="Z244" s="8"/>
      <c r="AA244" s="8"/>
      <c r="AB244" s="68"/>
      <c r="AC244" s="38"/>
      <c r="AD244" s="31"/>
      <c r="AE244" s="31"/>
      <c r="AF244" s="31"/>
      <c r="AG244" s="31"/>
      <c r="AH244" s="31"/>
      <c r="AJ244" s="31"/>
    </row>
    <row r="245" spans="1:36" ht="15.75" thickBot="1">
      <c r="A245" s="105"/>
      <c r="B245" s="11"/>
      <c r="D245" s="14"/>
      <c r="E245" s="43"/>
      <c r="F245" s="43"/>
      <c r="G245" s="43"/>
      <c r="H245" s="43"/>
      <c r="I245" s="43"/>
      <c r="J245" s="21"/>
      <c r="K245" s="43"/>
      <c r="L245" s="43"/>
      <c r="M245" s="43"/>
      <c r="N245" s="43"/>
      <c r="O245" s="43"/>
      <c r="P245" s="21"/>
      <c r="Q245" s="44"/>
      <c r="R245" s="44"/>
      <c r="S245" s="44"/>
      <c r="T245" s="44"/>
      <c r="U245" s="44"/>
      <c r="V245" s="17"/>
      <c r="W245" s="44"/>
      <c r="X245" s="44"/>
      <c r="Y245" s="44"/>
      <c r="Z245" s="44"/>
      <c r="AA245" s="44"/>
      <c r="AB245" s="17"/>
      <c r="AC245" s="71"/>
      <c r="AD245" s="39"/>
      <c r="AE245" s="39"/>
      <c r="AF245" s="39"/>
      <c r="AG245" s="39"/>
      <c r="AH245" s="39"/>
      <c r="AI245" s="39"/>
      <c r="AJ245" s="46"/>
    </row>
    <row r="246" spans="1:36" ht="15.75" thickBot="1">
      <c r="A246" s="11"/>
      <c r="B246" s="11"/>
      <c r="D246" s="14"/>
      <c r="E246" s="155">
        <f>SUM(E244:I244)</f>
        <v>0</v>
      </c>
      <c r="F246" s="156"/>
      <c r="G246" s="156"/>
      <c r="H246" s="156"/>
      <c r="I246" s="157"/>
      <c r="J246" s="21"/>
      <c r="K246" s="155">
        <f>SUM(K244:O244)</f>
        <v>0</v>
      </c>
      <c r="L246" s="156"/>
      <c r="M246" s="156"/>
      <c r="N246" s="156"/>
      <c r="O246" s="157"/>
      <c r="P246" s="21"/>
      <c r="Q246" s="155">
        <f>SUM(Q244:U244)</f>
        <v>0</v>
      </c>
      <c r="R246" s="156"/>
      <c r="S246" s="156"/>
      <c r="T246" s="156"/>
      <c r="U246" s="157"/>
      <c r="V246" s="17"/>
      <c r="W246" s="155">
        <f>SUM(W244:AA244)</f>
        <v>0</v>
      </c>
      <c r="X246" s="156"/>
      <c r="Y246" s="156"/>
      <c r="Z246" s="156"/>
      <c r="AA246" s="157"/>
      <c r="AB246" s="17"/>
      <c r="AC246" s="93">
        <f>SUM(E246:AA246)</f>
        <v>0</v>
      </c>
      <c r="AD246" s="68"/>
      <c r="AE246" s="17"/>
      <c r="AF246" s="17"/>
      <c r="AG246" s="79"/>
      <c r="AH246" s="95">
        <f>AJ246-AC246</f>
        <v>0</v>
      </c>
      <c r="AI246" s="47"/>
      <c r="AJ246" s="50"/>
    </row>
    <row r="247" spans="1:36" s="6" customFormat="1" ht="15.75" thickBot="1">
      <c r="A247" s="106"/>
      <c r="B247" s="11"/>
      <c r="C247" s="99"/>
      <c r="D247" s="14"/>
      <c r="E247" s="43"/>
      <c r="F247" s="43"/>
      <c r="G247" s="43"/>
      <c r="H247" s="43"/>
      <c r="I247" s="43"/>
      <c r="J247" s="21"/>
      <c r="K247" s="43"/>
      <c r="L247" s="43"/>
      <c r="M247" s="43"/>
      <c r="N247" s="43"/>
      <c r="O247" s="43"/>
      <c r="P247" s="21"/>
      <c r="Q247" s="44"/>
      <c r="R247" s="44"/>
      <c r="S247" s="44"/>
      <c r="T247" s="44"/>
      <c r="U247" s="44"/>
      <c r="V247" s="17"/>
      <c r="W247" s="44"/>
      <c r="X247" s="44"/>
      <c r="Y247" s="44"/>
      <c r="Z247" s="44"/>
      <c r="AA247" s="44"/>
      <c r="AB247" s="17"/>
      <c r="AC247" s="111"/>
      <c r="AD247" s="17"/>
      <c r="AE247" s="17"/>
      <c r="AF247" s="17"/>
      <c r="AG247" s="17"/>
      <c r="AH247" s="112"/>
      <c r="AI247" s="39"/>
      <c r="AJ247" s="113"/>
    </row>
    <row r="248" spans="1:36" ht="15.75" thickBot="1">
      <c r="A248" s="78" t="s">
        <v>2</v>
      </c>
      <c r="B248" s="11"/>
      <c r="D248" s="14"/>
      <c r="E248" s="15"/>
      <c r="F248" s="15"/>
      <c r="G248" s="15"/>
      <c r="H248" s="15"/>
      <c r="I248" s="15"/>
      <c r="J248" s="22"/>
      <c r="K248" s="15"/>
      <c r="L248" s="15"/>
      <c r="M248" s="15"/>
      <c r="N248" s="15"/>
      <c r="O248" s="15"/>
      <c r="P248" s="22"/>
      <c r="Q248" s="8"/>
      <c r="R248" s="8"/>
      <c r="S248" s="8"/>
      <c r="T248" s="8"/>
      <c r="U248" s="8"/>
      <c r="V248" s="16"/>
      <c r="W248" s="8"/>
      <c r="X248" s="8"/>
      <c r="Y248" s="8"/>
      <c r="Z248" s="8"/>
      <c r="AA248" s="8"/>
      <c r="AB248" s="68"/>
      <c r="AC248" s="71"/>
      <c r="AD248" s="39"/>
      <c r="AE248" s="39"/>
      <c r="AF248" s="39"/>
      <c r="AG248" s="39"/>
      <c r="AH248" s="39"/>
      <c r="AI248" s="39"/>
      <c r="AJ248" s="46"/>
    </row>
    <row r="249" spans="1:36" s="6" customFormat="1" ht="15.75" thickBot="1">
      <c r="A249" s="105"/>
      <c r="B249" s="11"/>
      <c r="C249" s="99"/>
      <c r="D249" s="14"/>
      <c r="E249" s="43"/>
      <c r="F249" s="43"/>
      <c r="G249" s="43"/>
      <c r="H249" s="43"/>
      <c r="I249" s="43"/>
      <c r="J249" s="21"/>
      <c r="K249" s="43"/>
      <c r="L249" s="43"/>
      <c r="M249" s="43"/>
      <c r="N249" s="43"/>
      <c r="O249" s="43"/>
      <c r="P249" s="21"/>
      <c r="Q249" s="44"/>
      <c r="R249" s="44"/>
      <c r="S249" s="44"/>
      <c r="T249" s="44"/>
      <c r="U249" s="44"/>
      <c r="V249" s="17"/>
      <c r="W249" s="44"/>
      <c r="X249" s="44"/>
      <c r="Y249" s="44"/>
      <c r="Z249" s="44"/>
      <c r="AA249" s="44"/>
      <c r="AB249" s="17"/>
      <c r="AC249" s="107"/>
      <c r="AD249" s="39"/>
      <c r="AE249" s="39"/>
      <c r="AF249" s="39"/>
      <c r="AG249" s="39"/>
      <c r="AH249" s="108"/>
      <c r="AI249" s="39"/>
      <c r="AJ249" s="109"/>
    </row>
    <row r="250" spans="1:36" s="6" customFormat="1" ht="15.75" thickBot="1">
      <c r="A250" s="11"/>
      <c r="B250" s="11"/>
      <c r="C250" s="99"/>
      <c r="D250" s="14"/>
      <c r="E250" s="155">
        <f>SUM(E248:I248)</f>
        <v>0</v>
      </c>
      <c r="F250" s="156"/>
      <c r="G250" s="156"/>
      <c r="H250" s="156"/>
      <c r="I250" s="157"/>
      <c r="J250" s="21"/>
      <c r="K250" s="155">
        <f>SUM(K248:O248)</f>
        <v>0</v>
      </c>
      <c r="L250" s="156"/>
      <c r="M250" s="156"/>
      <c r="N250" s="156"/>
      <c r="O250" s="157"/>
      <c r="P250" s="21"/>
      <c r="Q250" s="155">
        <f>SUM(Q248:U248)</f>
        <v>0</v>
      </c>
      <c r="R250" s="156"/>
      <c r="S250" s="156"/>
      <c r="T250" s="156"/>
      <c r="U250" s="157"/>
      <c r="V250" s="17"/>
      <c r="W250" s="155">
        <f>SUM(W248:AA248)</f>
        <v>0</v>
      </c>
      <c r="X250" s="156"/>
      <c r="Y250" s="156"/>
      <c r="Z250" s="156"/>
      <c r="AA250" s="157"/>
      <c r="AB250" s="17"/>
      <c r="AC250" s="93">
        <f>SUM(E250:AA250)</f>
        <v>0</v>
      </c>
      <c r="AD250" s="68"/>
      <c r="AE250" s="17"/>
      <c r="AF250" s="17"/>
      <c r="AG250" s="79"/>
      <c r="AH250" s="95">
        <f>AJ250-AC250</f>
        <v>0</v>
      </c>
      <c r="AI250" s="47"/>
      <c r="AJ250" s="50"/>
    </row>
    <row r="251" spans="1:36" s="6" customFormat="1" ht="15.75" thickBot="1">
      <c r="A251" s="106"/>
      <c r="B251" s="11"/>
      <c r="C251" s="99"/>
      <c r="D251" s="14"/>
      <c r="E251" s="43"/>
      <c r="F251" s="43"/>
      <c r="G251" s="43"/>
      <c r="H251" s="43"/>
      <c r="I251" s="43"/>
      <c r="J251" s="21"/>
      <c r="K251" s="43"/>
      <c r="L251" s="43"/>
      <c r="M251" s="43"/>
      <c r="N251" s="43"/>
      <c r="O251" s="43"/>
      <c r="P251" s="21"/>
      <c r="Q251" s="44"/>
      <c r="R251" s="44"/>
      <c r="S251" s="44"/>
      <c r="T251" s="44"/>
      <c r="U251" s="44"/>
      <c r="V251" s="17"/>
      <c r="W251" s="44"/>
      <c r="X251" s="44"/>
      <c r="Y251" s="44"/>
      <c r="Z251" s="44"/>
      <c r="AA251" s="44"/>
      <c r="AB251" s="17"/>
      <c r="AC251" s="111"/>
      <c r="AD251" s="39"/>
      <c r="AE251" s="39"/>
      <c r="AF251" s="39"/>
      <c r="AG251" s="39"/>
      <c r="AH251" s="112"/>
      <c r="AI251" s="39"/>
      <c r="AJ251" s="113"/>
    </row>
    <row r="252" spans="1:36" ht="15.75" thickBot="1">
      <c r="A252" s="78" t="s">
        <v>26</v>
      </c>
      <c r="B252" s="11"/>
      <c r="D252" s="14"/>
      <c r="E252" s="15"/>
      <c r="F252" s="15"/>
      <c r="G252" s="15">
        <v>704</v>
      </c>
      <c r="H252" s="15"/>
      <c r="I252" s="15">
        <v>299</v>
      </c>
      <c r="J252" s="22"/>
      <c r="K252" s="15"/>
      <c r="L252" s="15"/>
      <c r="M252" s="15"/>
      <c r="N252" s="15"/>
      <c r="O252" s="15"/>
      <c r="P252" s="22"/>
      <c r="Q252" s="8"/>
      <c r="R252" s="8"/>
      <c r="S252" s="8"/>
      <c r="T252" s="8"/>
      <c r="U252" s="8"/>
      <c r="V252" s="16"/>
      <c r="W252" s="8"/>
      <c r="X252" s="8"/>
      <c r="Y252" s="8"/>
      <c r="Z252" s="8"/>
      <c r="AA252" s="8"/>
      <c r="AB252" s="68"/>
      <c r="AC252" s="71"/>
      <c r="AD252" s="39"/>
      <c r="AE252" s="39"/>
      <c r="AF252" s="39"/>
      <c r="AG252" s="39"/>
      <c r="AH252" s="39"/>
      <c r="AI252" s="39"/>
      <c r="AJ252" s="46"/>
    </row>
    <row r="253" spans="1:36" s="6" customFormat="1" ht="15.75" thickBot="1">
      <c r="A253" s="105"/>
      <c r="B253" s="11"/>
      <c r="C253" s="99"/>
      <c r="D253" s="14"/>
      <c r="E253" s="43"/>
      <c r="F253" s="43"/>
      <c r="G253" s="43"/>
      <c r="H253" s="43"/>
      <c r="I253" s="43"/>
      <c r="J253" s="21"/>
      <c r="K253" s="43"/>
      <c r="L253" s="43"/>
      <c r="M253" s="43"/>
      <c r="N253" s="43"/>
      <c r="O253" s="43"/>
      <c r="P253" s="21"/>
      <c r="Q253" s="44"/>
      <c r="R253" s="44"/>
      <c r="S253" s="44"/>
      <c r="T253" s="44"/>
      <c r="U253" s="44"/>
      <c r="V253" s="17"/>
      <c r="W253" s="44"/>
      <c r="X253" s="44"/>
      <c r="Y253" s="44"/>
      <c r="Z253" s="44"/>
      <c r="AA253" s="44"/>
      <c r="AB253" s="17"/>
      <c r="AC253" s="107"/>
      <c r="AD253" s="39"/>
      <c r="AE253" s="39"/>
      <c r="AF253" s="39"/>
      <c r="AG253" s="39"/>
      <c r="AH253" s="108"/>
      <c r="AI253" s="39"/>
      <c r="AJ253" s="109"/>
    </row>
    <row r="254" spans="1:36" s="6" customFormat="1" ht="15.75" thickBot="1">
      <c r="A254" s="11"/>
      <c r="B254" s="11"/>
      <c r="C254" s="99"/>
      <c r="D254" s="14"/>
      <c r="E254" s="155">
        <f>SUM(E252:I252)</f>
        <v>1003</v>
      </c>
      <c r="F254" s="156"/>
      <c r="G254" s="156"/>
      <c r="H254" s="156"/>
      <c r="I254" s="157"/>
      <c r="J254" s="21"/>
      <c r="K254" s="155">
        <f>SUM(K252:O252)</f>
        <v>0</v>
      </c>
      <c r="L254" s="156"/>
      <c r="M254" s="156"/>
      <c r="N254" s="156"/>
      <c r="O254" s="157"/>
      <c r="P254" s="21"/>
      <c r="Q254" s="155">
        <f>SUM(Q252:U252)</f>
        <v>0</v>
      </c>
      <c r="R254" s="156"/>
      <c r="S254" s="156"/>
      <c r="T254" s="156"/>
      <c r="U254" s="157"/>
      <c r="V254" s="17"/>
      <c r="W254" s="155">
        <f>SUM(W252:AA252)</f>
        <v>0</v>
      </c>
      <c r="X254" s="156"/>
      <c r="Y254" s="156"/>
      <c r="Z254" s="156"/>
      <c r="AA254" s="157"/>
      <c r="AB254" s="17"/>
      <c r="AC254" s="93">
        <f>SUM(E254:AA254)</f>
        <v>1003</v>
      </c>
      <c r="AD254" s="68"/>
      <c r="AE254" s="17"/>
      <c r="AF254" s="17"/>
      <c r="AG254" s="79"/>
      <c r="AH254" s="95">
        <f>AJ254-AC254</f>
        <v>45</v>
      </c>
      <c r="AI254" s="47"/>
      <c r="AJ254" s="50">
        <v>1048</v>
      </c>
    </row>
    <row r="255" spans="1:36" s="6" customFormat="1" ht="15.75" thickBot="1">
      <c r="A255" s="106"/>
      <c r="B255" s="11"/>
      <c r="C255" s="99"/>
      <c r="D255" s="14"/>
      <c r="E255" s="43"/>
      <c r="F255" s="43"/>
      <c r="G255" s="43"/>
      <c r="H255" s="43"/>
      <c r="I255" s="43"/>
      <c r="J255" s="21"/>
      <c r="K255" s="43"/>
      <c r="L255" s="43"/>
      <c r="M255" s="43"/>
      <c r="N255" s="43"/>
      <c r="O255" s="43"/>
      <c r="P255" s="21"/>
      <c r="Q255" s="44"/>
      <c r="R255" s="44"/>
      <c r="S255" s="44"/>
      <c r="T255" s="44"/>
      <c r="U255" s="44"/>
      <c r="V255" s="17"/>
      <c r="W255" s="44"/>
      <c r="X255" s="44"/>
      <c r="Y255" s="44"/>
      <c r="Z255" s="44"/>
      <c r="AA255" s="44"/>
      <c r="AB255" s="17"/>
      <c r="AC255" s="111"/>
      <c r="AD255" s="39"/>
      <c r="AE255" s="39"/>
      <c r="AF255" s="39"/>
      <c r="AG255" s="39"/>
      <c r="AH255" s="112"/>
      <c r="AI255" s="39"/>
      <c r="AJ255" s="113"/>
    </row>
    <row r="256" spans="1:36" ht="15.75" thickBot="1">
      <c r="A256" s="78" t="s">
        <v>3</v>
      </c>
      <c r="B256" s="11"/>
      <c r="D256" s="14"/>
      <c r="E256" s="15"/>
      <c r="F256" s="15"/>
      <c r="G256" s="15"/>
      <c r="H256" s="15"/>
      <c r="I256" s="15"/>
      <c r="J256" s="22"/>
      <c r="K256" s="15"/>
      <c r="L256" s="15"/>
      <c r="M256" s="15"/>
      <c r="N256" s="15"/>
      <c r="O256" s="15"/>
      <c r="P256" s="22"/>
      <c r="Q256" s="8"/>
      <c r="R256" s="8"/>
      <c r="S256" s="8"/>
      <c r="T256" s="8"/>
      <c r="U256" s="8"/>
      <c r="V256" s="16"/>
      <c r="W256" s="8"/>
      <c r="X256" s="8"/>
      <c r="Y256" s="8"/>
      <c r="Z256" s="8"/>
      <c r="AA256" s="8"/>
      <c r="AB256" s="68"/>
      <c r="AC256" s="71"/>
      <c r="AD256" s="39"/>
      <c r="AE256" s="39"/>
      <c r="AF256" s="39"/>
      <c r="AG256" s="39"/>
      <c r="AH256" s="39"/>
      <c r="AI256" s="39"/>
      <c r="AJ256" s="46"/>
    </row>
    <row r="257" spans="1:36" s="31" customFormat="1" ht="15.75" thickBot="1">
      <c r="A257" s="119"/>
      <c r="B257" s="45"/>
      <c r="C257" s="102"/>
      <c r="D257" s="103"/>
      <c r="E257" s="43"/>
      <c r="F257" s="43"/>
      <c r="G257" s="43"/>
      <c r="H257" s="43"/>
      <c r="I257" s="43"/>
      <c r="J257" s="21"/>
      <c r="K257" s="43"/>
      <c r="L257" s="43"/>
      <c r="M257" s="43"/>
      <c r="N257" s="43"/>
      <c r="O257" s="43"/>
      <c r="P257" s="21"/>
      <c r="Q257" s="44"/>
      <c r="R257" s="44"/>
      <c r="S257" s="44"/>
      <c r="T257" s="44"/>
      <c r="U257" s="44"/>
      <c r="V257" s="17"/>
      <c r="W257" s="44"/>
      <c r="X257" s="44"/>
      <c r="Y257" s="44"/>
      <c r="Z257" s="44"/>
      <c r="AA257" s="44"/>
      <c r="AB257" s="17"/>
      <c r="AC257" s="107"/>
      <c r="AD257" s="39"/>
      <c r="AE257" s="39"/>
      <c r="AF257" s="39"/>
      <c r="AG257" s="39"/>
      <c r="AH257" s="108"/>
      <c r="AI257" s="39"/>
      <c r="AJ257" s="109"/>
    </row>
    <row r="258" spans="1:36" s="31" customFormat="1" ht="15.75" thickBot="1">
      <c r="A258" s="45"/>
      <c r="B258" s="45"/>
      <c r="C258" s="102"/>
      <c r="D258" s="103"/>
      <c r="E258" s="155">
        <f>SUM(E256:I256)</f>
        <v>0</v>
      </c>
      <c r="F258" s="156"/>
      <c r="G258" s="156"/>
      <c r="H258" s="156"/>
      <c r="I258" s="157"/>
      <c r="J258" s="21"/>
      <c r="K258" s="155">
        <f>SUM(K256:O256)</f>
        <v>0</v>
      </c>
      <c r="L258" s="156"/>
      <c r="M258" s="156"/>
      <c r="N258" s="156"/>
      <c r="O258" s="157"/>
      <c r="P258" s="21"/>
      <c r="Q258" s="155">
        <f>SUM(Q256:U256)</f>
        <v>0</v>
      </c>
      <c r="R258" s="156"/>
      <c r="S258" s="156"/>
      <c r="T258" s="156"/>
      <c r="U258" s="157"/>
      <c r="V258" s="17"/>
      <c r="W258" s="155">
        <f>SUM(W256:AA256)</f>
        <v>0</v>
      </c>
      <c r="X258" s="156"/>
      <c r="Y258" s="156"/>
      <c r="Z258" s="156"/>
      <c r="AA258" s="157"/>
      <c r="AB258" s="17"/>
      <c r="AC258" s="93">
        <f>SUM(E258:AA258)</f>
        <v>0</v>
      </c>
      <c r="AD258" s="68"/>
      <c r="AE258" s="17"/>
      <c r="AF258" s="17"/>
      <c r="AG258" s="79"/>
      <c r="AH258" s="95">
        <f>AJ258-AC258</f>
        <v>0</v>
      </c>
      <c r="AI258" s="47"/>
      <c r="AJ258" s="50"/>
    </row>
    <row r="259" spans="1:36" s="31" customFormat="1" ht="15.75" thickBot="1">
      <c r="A259" s="120"/>
      <c r="B259" s="45"/>
      <c r="C259" s="102"/>
      <c r="D259" s="103"/>
      <c r="E259" s="104"/>
      <c r="F259" s="104"/>
      <c r="G259" s="104"/>
      <c r="H259" s="104"/>
      <c r="I259" s="104"/>
      <c r="J259" s="41"/>
      <c r="K259" s="104"/>
      <c r="L259" s="104"/>
      <c r="M259" s="104"/>
      <c r="N259" s="104"/>
      <c r="O259" s="104"/>
      <c r="P259" s="41"/>
      <c r="Q259" s="100"/>
      <c r="R259" s="100"/>
      <c r="S259" s="100"/>
      <c r="T259" s="100"/>
      <c r="U259" s="100"/>
      <c r="V259" s="39"/>
      <c r="W259" s="100"/>
      <c r="X259" s="100"/>
      <c r="Y259" s="100"/>
      <c r="Z259" s="100"/>
      <c r="AA259" s="100"/>
      <c r="AB259" s="39"/>
      <c r="AC259" s="111"/>
      <c r="AD259" s="39"/>
      <c r="AE259" s="39"/>
      <c r="AF259" s="39"/>
      <c r="AG259" s="39"/>
      <c r="AH259" s="112"/>
      <c r="AI259" s="39"/>
      <c r="AJ259" s="113"/>
    </row>
    <row r="260" spans="1:36" ht="15.75" thickBot="1">
      <c r="A260" s="78" t="s">
        <v>16</v>
      </c>
      <c r="B260" s="11"/>
      <c r="D260" s="14"/>
      <c r="E260" s="15"/>
      <c r="F260" s="15"/>
      <c r="G260" s="15"/>
      <c r="H260" s="15"/>
      <c r="I260" s="15"/>
      <c r="J260" s="22"/>
      <c r="K260" s="15"/>
      <c r="L260" s="15"/>
      <c r="M260" s="15"/>
      <c r="N260" s="15"/>
      <c r="O260" s="15"/>
      <c r="P260" s="22"/>
      <c r="Q260" s="8"/>
      <c r="R260" s="8"/>
      <c r="S260" s="8"/>
      <c r="T260" s="8"/>
      <c r="U260" s="8"/>
      <c r="V260" s="16"/>
      <c r="W260" s="8"/>
      <c r="X260" s="8"/>
      <c r="Y260" s="8"/>
      <c r="Z260" s="8">
        <v>361</v>
      </c>
      <c r="AA260" s="8"/>
      <c r="AB260" s="68"/>
      <c r="AC260" s="71"/>
      <c r="AD260" s="39"/>
      <c r="AE260" s="39"/>
      <c r="AF260" s="39"/>
      <c r="AG260" s="39"/>
      <c r="AH260" s="39"/>
      <c r="AI260" s="39"/>
      <c r="AJ260" s="46"/>
    </row>
    <row r="261" spans="1:36" s="31" customFormat="1" ht="15.75" thickBot="1">
      <c r="A261" s="119"/>
      <c r="B261" s="45"/>
      <c r="C261" s="102"/>
      <c r="D261" s="103"/>
      <c r="E261" s="43"/>
      <c r="F261" s="43"/>
      <c r="G261" s="43"/>
      <c r="H261" s="43"/>
      <c r="I261" s="43"/>
      <c r="J261" s="21"/>
      <c r="K261" s="43"/>
      <c r="L261" s="43"/>
      <c r="M261" s="43"/>
      <c r="N261" s="43"/>
      <c r="O261" s="43"/>
      <c r="P261" s="21"/>
      <c r="Q261" s="44"/>
      <c r="R261" s="44"/>
      <c r="S261" s="44"/>
      <c r="T261" s="44"/>
      <c r="U261" s="44"/>
      <c r="V261" s="17"/>
      <c r="W261" s="44"/>
      <c r="X261" s="44"/>
      <c r="Y261" s="44"/>
      <c r="Z261" s="44"/>
      <c r="AA261" s="44"/>
      <c r="AB261" s="17"/>
      <c r="AC261" s="107"/>
      <c r="AD261" s="39"/>
      <c r="AE261" s="39"/>
      <c r="AF261" s="39"/>
      <c r="AG261" s="39"/>
      <c r="AH261" s="108"/>
      <c r="AI261" s="39"/>
      <c r="AJ261" s="109"/>
    </row>
    <row r="262" spans="1:36" s="31" customFormat="1" ht="15.75" thickBot="1">
      <c r="A262" s="45"/>
      <c r="B262" s="45"/>
      <c r="C262" s="102"/>
      <c r="D262" s="103"/>
      <c r="E262" s="155">
        <f>SUM(E260:I260)</f>
        <v>0</v>
      </c>
      <c r="F262" s="156"/>
      <c r="G262" s="156"/>
      <c r="H262" s="156"/>
      <c r="I262" s="157"/>
      <c r="J262" s="21"/>
      <c r="K262" s="155">
        <f>SUM(K260:O260)</f>
        <v>0</v>
      </c>
      <c r="L262" s="156"/>
      <c r="M262" s="156"/>
      <c r="N262" s="156"/>
      <c r="O262" s="157"/>
      <c r="P262" s="21"/>
      <c r="Q262" s="155">
        <f>SUM(Q260:U260)</f>
        <v>0</v>
      </c>
      <c r="R262" s="156"/>
      <c r="S262" s="156"/>
      <c r="T262" s="156"/>
      <c r="U262" s="157"/>
      <c r="V262" s="17"/>
      <c r="W262" s="155">
        <f>SUM(W260:AA260)</f>
        <v>361</v>
      </c>
      <c r="X262" s="156"/>
      <c r="Y262" s="156"/>
      <c r="Z262" s="156"/>
      <c r="AA262" s="157"/>
      <c r="AB262" s="17"/>
      <c r="AC262" s="93">
        <f>SUM(E262:AA262)</f>
        <v>361</v>
      </c>
      <c r="AD262" s="68"/>
      <c r="AE262" s="17"/>
      <c r="AF262" s="17"/>
      <c r="AG262" s="79"/>
      <c r="AH262" s="95">
        <f>AJ262-AC262</f>
        <v>12</v>
      </c>
      <c r="AI262" s="47"/>
      <c r="AJ262" s="50">
        <v>373</v>
      </c>
    </row>
    <row r="263" spans="1:36" s="31" customFormat="1" ht="15.75" thickBot="1">
      <c r="A263" s="120"/>
      <c r="B263" s="45"/>
      <c r="C263" s="102"/>
      <c r="D263" s="103"/>
      <c r="E263" s="104"/>
      <c r="F263" s="104"/>
      <c r="G263" s="104"/>
      <c r="H263" s="104"/>
      <c r="I263" s="104"/>
      <c r="J263" s="41"/>
      <c r="K263" s="104"/>
      <c r="L263" s="104"/>
      <c r="M263" s="104"/>
      <c r="N263" s="104"/>
      <c r="O263" s="104"/>
      <c r="P263" s="41"/>
      <c r="Q263" s="100"/>
      <c r="R263" s="100"/>
      <c r="S263" s="100"/>
      <c r="T263" s="100"/>
      <c r="U263" s="100"/>
      <c r="V263" s="39"/>
      <c r="W263" s="100"/>
      <c r="X263" s="100"/>
      <c r="Y263" s="100"/>
      <c r="Z263" s="100"/>
      <c r="AA263" s="100"/>
      <c r="AB263" s="39"/>
      <c r="AC263" s="111"/>
      <c r="AD263" s="39"/>
      <c r="AE263" s="39"/>
      <c r="AF263" s="39"/>
      <c r="AG263" s="39"/>
      <c r="AH263" s="112"/>
      <c r="AI263" s="39"/>
      <c r="AJ263" s="113"/>
    </row>
    <row r="264" spans="1:36" ht="15.75" thickBot="1">
      <c r="A264" s="78" t="s">
        <v>17</v>
      </c>
      <c r="B264" s="11"/>
      <c r="D264" s="14"/>
      <c r="E264" s="15"/>
      <c r="F264" s="15"/>
      <c r="G264" s="15"/>
      <c r="H264" s="15"/>
      <c r="I264" s="15"/>
      <c r="J264" s="22"/>
      <c r="K264" s="15"/>
      <c r="L264" s="15"/>
      <c r="M264" s="15"/>
      <c r="N264" s="15"/>
      <c r="O264" s="15"/>
      <c r="P264" s="22"/>
      <c r="Q264" s="8"/>
      <c r="R264" s="8"/>
      <c r="S264" s="8"/>
      <c r="T264" s="8"/>
      <c r="U264" s="8"/>
      <c r="V264" s="16"/>
      <c r="W264" s="8"/>
      <c r="X264" s="8"/>
      <c r="Y264" s="8"/>
      <c r="Z264" s="8"/>
      <c r="AA264" s="8"/>
      <c r="AB264" s="68"/>
      <c r="AC264" s="71"/>
      <c r="AD264" s="39"/>
      <c r="AE264" s="39"/>
      <c r="AF264" s="39"/>
      <c r="AG264" s="39"/>
      <c r="AH264" s="39"/>
      <c r="AI264" s="39"/>
      <c r="AJ264" s="46"/>
    </row>
    <row r="265" spans="1:36" ht="15.75" thickBot="1">
      <c r="A265" s="105"/>
      <c r="B265" s="11"/>
      <c r="D265" s="14"/>
      <c r="E265" s="43"/>
      <c r="F265" s="43"/>
      <c r="G265" s="43"/>
      <c r="H265" s="43"/>
      <c r="I265" s="43"/>
      <c r="J265" s="21"/>
      <c r="K265" s="43"/>
      <c r="L265" s="43"/>
      <c r="M265" s="43"/>
      <c r="N265" s="43"/>
      <c r="O265" s="43"/>
      <c r="P265" s="21"/>
      <c r="Q265" s="44"/>
      <c r="R265" s="44"/>
      <c r="S265" s="44"/>
      <c r="T265" s="44"/>
      <c r="U265" s="44"/>
      <c r="V265" s="17"/>
      <c r="W265" s="44"/>
      <c r="X265" s="44"/>
      <c r="Y265" s="44"/>
      <c r="Z265" s="44"/>
      <c r="AA265" s="44"/>
      <c r="AB265" s="17"/>
      <c r="AC265" s="107"/>
      <c r="AD265" s="39"/>
      <c r="AE265" s="39"/>
      <c r="AF265" s="39"/>
      <c r="AG265" s="39"/>
      <c r="AH265" s="108"/>
      <c r="AI265" s="39"/>
      <c r="AJ265" s="109"/>
    </row>
    <row r="266" spans="1:36" ht="15.75" thickBot="1">
      <c r="A266" s="11"/>
      <c r="B266" s="11"/>
      <c r="D266" s="14"/>
      <c r="E266" s="155">
        <f>SUM(E264:I264)</f>
        <v>0</v>
      </c>
      <c r="F266" s="156"/>
      <c r="G266" s="156"/>
      <c r="H266" s="156"/>
      <c r="I266" s="157"/>
      <c r="J266" s="21"/>
      <c r="K266" s="155">
        <f>SUM(K264:O264)</f>
        <v>0</v>
      </c>
      <c r="L266" s="156"/>
      <c r="M266" s="156"/>
      <c r="N266" s="156"/>
      <c r="O266" s="157"/>
      <c r="P266" s="21"/>
      <c r="Q266" s="155">
        <f>SUM(Q264:U264)</f>
        <v>0</v>
      </c>
      <c r="R266" s="156"/>
      <c r="S266" s="156"/>
      <c r="T266" s="156"/>
      <c r="U266" s="157"/>
      <c r="V266" s="17"/>
      <c r="W266" s="155">
        <f>SUM(W264:AA264)</f>
        <v>0</v>
      </c>
      <c r="X266" s="156"/>
      <c r="Y266" s="156"/>
      <c r="Z266" s="156"/>
      <c r="AA266" s="157"/>
      <c r="AB266" s="17"/>
      <c r="AC266" s="93">
        <f>SUM(E266:AA266)</f>
        <v>0</v>
      </c>
      <c r="AD266" s="68"/>
      <c r="AE266" s="17"/>
      <c r="AF266" s="17"/>
      <c r="AG266" s="79"/>
      <c r="AH266" s="95">
        <f>AJ266-AC266</f>
        <v>0</v>
      </c>
      <c r="AI266" s="47"/>
      <c r="AJ266" s="50"/>
    </row>
    <row r="267" spans="1:36" s="31" customFormat="1" ht="15.75" thickBot="1">
      <c r="A267" s="120"/>
      <c r="B267" s="45"/>
      <c r="C267" s="102"/>
      <c r="D267" s="103"/>
      <c r="E267" s="104"/>
      <c r="F267" s="104"/>
      <c r="G267" s="104"/>
      <c r="H267" s="104"/>
      <c r="I267" s="104"/>
      <c r="J267" s="41"/>
      <c r="K267" s="104"/>
      <c r="L267" s="104"/>
      <c r="M267" s="104"/>
      <c r="N267" s="104"/>
      <c r="O267" s="104"/>
      <c r="P267" s="41"/>
      <c r="Q267" s="100"/>
      <c r="R267" s="100"/>
      <c r="S267" s="100"/>
      <c r="T267" s="100"/>
      <c r="U267" s="100"/>
      <c r="V267" s="39"/>
      <c r="W267" s="100"/>
      <c r="X267" s="100"/>
      <c r="Y267" s="100"/>
      <c r="Z267" s="100"/>
      <c r="AA267" s="100"/>
      <c r="AB267" s="39"/>
      <c r="AC267" s="111"/>
      <c r="AD267" s="39"/>
      <c r="AE267" s="39"/>
      <c r="AF267" s="39"/>
      <c r="AG267" s="39"/>
      <c r="AH267" s="112"/>
      <c r="AI267" s="39"/>
      <c r="AJ267" s="113"/>
    </row>
    <row r="268" spans="1:36" ht="15.75" thickBot="1">
      <c r="A268" s="78" t="s">
        <v>18</v>
      </c>
      <c r="B268" s="11"/>
      <c r="D268" s="14"/>
      <c r="E268" s="15"/>
      <c r="F268" s="15"/>
      <c r="G268" s="15"/>
      <c r="H268" s="15"/>
      <c r="I268" s="15"/>
      <c r="J268" s="22"/>
      <c r="K268" s="15"/>
      <c r="L268" s="15"/>
      <c r="M268" s="15"/>
      <c r="N268" s="15"/>
      <c r="O268" s="15"/>
      <c r="P268" s="22"/>
      <c r="Q268" s="8"/>
      <c r="R268" s="8"/>
      <c r="S268" s="8"/>
      <c r="T268" s="8"/>
      <c r="U268" s="8"/>
      <c r="V268" s="16"/>
      <c r="W268" s="8"/>
      <c r="X268" s="8"/>
      <c r="Y268" s="8"/>
      <c r="Z268" s="8"/>
      <c r="AA268" s="8"/>
      <c r="AB268" s="68"/>
      <c r="AC268" s="71"/>
      <c r="AD268" s="39"/>
      <c r="AE268" s="39"/>
      <c r="AF268" s="39"/>
      <c r="AG268" s="39"/>
      <c r="AH268" s="39"/>
      <c r="AI268" s="39"/>
      <c r="AJ268" s="46"/>
    </row>
    <row r="269" spans="1:36" ht="15.75" thickBot="1">
      <c r="A269" s="28"/>
      <c r="B269" s="28"/>
      <c r="D269" s="28"/>
      <c r="E269" s="43"/>
      <c r="F269" s="43"/>
      <c r="G269" s="43"/>
      <c r="H269" s="43"/>
      <c r="I269" s="43"/>
      <c r="J269" s="21"/>
      <c r="K269" s="43"/>
      <c r="L269" s="43"/>
      <c r="M269" s="43"/>
      <c r="N269" s="43"/>
      <c r="O269" s="43"/>
      <c r="P269" s="21"/>
      <c r="Q269" s="44"/>
      <c r="R269" s="44"/>
      <c r="S269" s="44"/>
      <c r="T269" s="44"/>
      <c r="U269" s="44"/>
      <c r="V269" s="17"/>
      <c r="W269" s="44"/>
      <c r="X269" s="44"/>
      <c r="Y269" s="44"/>
      <c r="Z269" s="44"/>
      <c r="AA269" s="44"/>
      <c r="AB269" s="17"/>
      <c r="AC269" s="107"/>
      <c r="AD269" s="39"/>
      <c r="AE269" s="39"/>
      <c r="AF269" s="39"/>
      <c r="AG269" s="39"/>
      <c r="AH269" s="108"/>
      <c r="AI269" s="39"/>
      <c r="AJ269" s="109"/>
    </row>
    <row r="270" spans="1:36" ht="15.75" thickBot="1">
      <c r="A270" s="28"/>
      <c r="B270" s="28"/>
      <c r="D270" s="28"/>
      <c r="E270" s="155">
        <f>SUM(E268:I268)</f>
        <v>0</v>
      </c>
      <c r="F270" s="156"/>
      <c r="G270" s="156"/>
      <c r="H270" s="156"/>
      <c r="I270" s="157"/>
      <c r="J270" s="21"/>
      <c r="K270" s="155">
        <f>SUM(K268:O268)</f>
        <v>0</v>
      </c>
      <c r="L270" s="156"/>
      <c r="M270" s="156"/>
      <c r="N270" s="156"/>
      <c r="O270" s="157"/>
      <c r="P270" s="21"/>
      <c r="Q270" s="155">
        <f>SUM(Q268:U268)</f>
        <v>0</v>
      </c>
      <c r="R270" s="156"/>
      <c r="S270" s="156"/>
      <c r="T270" s="156"/>
      <c r="U270" s="157"/>
      <c r="V270" s="17"/>
      <c r="W270" s="155">
        <f>SUM(W268:AA268)</f>
        <v>0</v>
      </c>
      <c r="X270" s="156"/>
      <c r="Y270" s="156"/>
      <c r="Z270" s="156"/>
      <c r="AA270" s="157"/>
      <c r="AB270" s="17"/>
      <c r="AC270" s="93">
        <f>SUM(E270:AA270)</f>
        <v>0</v>
      </c>
      <c r="AD270" s="68"/>
      <c r="AE270" s="17"/>
      <c r="AF270" s="17"/>
      <c r="AG270" s="79"/>
      <c r="AH270" s="95">
        <f>AJ270-AC270</f>
        <v>0</v>
      </c>
      <c r="AI270" s="47"/>
      <c r="AJ270" s="50"/>
    </row>
    <row r="271" spans="1:36">
      <c r="A271" s="28"/>
      <c r="B271" s="28"/>
      <c r="D271" s="28"/>
      <c r="E271" s="19"/>
      <c r="F271" s="19"/>
      <c r="G271" s="19"/>
      <c r="H271" s="19"/>
      <c r="I271" s="19"/>
      <c r="J271" s="24"/>
      <c r="K271" s="19"/>
      <c r="L271" s="19"/>
      <c r="M271" s="19"/>
      <c r="N271" s="19"/>
      <c r="O271" s="19"/>
      <c r="P271" s="24"/>
      <c r="Q271" s="20"/>
      <c r="R271" s="20"/>
      <c r="S271" s="20"/>
      <c r="T271" s="20"/>
      <c r="U271" s="20"/>
      <c r="V271" s="21"/>
      <c r="W271" s="20"/>
      <c r="X271" s="20"/>
      <c r="Y271" s="20"/>
      <c r="Z271" s="20"/>
      <c r="AA271" s="20"/>
      <c r="AB271" s="21"/>
      <c r="AC271" s="56"/>
      <c r="AD271" s="21"/>
      <c r="AE271" s="21"/>
      <c r="AF271" s="21"/>
      <c r="AG271" s="21"/>
      <c r="AH271" s="20"/>
      <c r="AI271" s="41"/>
      <c r="AJ271" s="20"/>
    </row>
    <row r="272" spans="1:36" ht="15.75" thickBot="1">
      <c r="A272" s="28"/>
      <c r="B272" s="28"/>
      <c r="D272" s="28"/>
      <c r="E272" s="19"/>
      <c r="F272" s="19"/>
      <c r="G272" s="19"/>
      <c r="H272" s="19"/>
      <c r="I272" s="19"/>
      <c r="J272" s="24"/>
      <c r="K272" s="19"/>
      <c r="L272" s="19"/>
      <c r="M272" s="19"/>
      <c r="N272" s="19"/>
      <c r="O272" s="19"/>
      <c r="P272" s="24"/>
      <c r="Q272" s="20"/>
      <c r="R272" s="20"/>
      <c r="S272" s="20"/>
      <c r="T272" s="20"/>
      <c r="U272" s="20"/>
      <c r="V272" s="21"/>
      <c r="W272" s="20"/>
      <c r="X272" s="20"/>
      <c r="Y272" s="20"/>
      <c r="Z272" s="20"/>
      <c r="AA272" s="20"/>
      <c r="AB272" s="21"/>
      <c r="AC272" s="56"/>
      <c r="AD272" s="21"/>
      <c r="AE272" s="21"/>
      <c r="AF272" s="21"/>
      <c r="AG272" s="21"/>
      <c r="AH272" s="20"/>
      <c r="AI272" s="41"/>
      <c r="AJ272" s="20"/>
    </row>
    <row r="273" spans="1:36" ht="15.75" thickBot="1">
      <c r="C273" s="80"/>
      <c r="D273" s="28"/>
      <c r="E273" s="98">
        <f>E240+E244+E248+E252+E256+E260+E264+E268</f>
        <v>0</v>
      </c>
      <c r="F273" s="98">
        <f t="shared" ref="F273:I273" si="31">F240+F244+F248+F252+F256+F260+F264+F268</f>
        <v>0</v>
      </c>
      <c r="G273" s="98">
        <f t="shared" si="31"/>
        <v>704</v>
      </c>
      <c r="H273" s="98">
        <f t="shared" si="31"/>
        <v>0</v>
      </c>
      <c r="I273" s="98">
        <f t="shared" si="31"/>
        <v>299</v>
      </c>
      <c r="J273" s="21"/>
      <c r="K273" s="98">
        <f>K240+K244+K248+K252+K256+K260+K264+K268</f>
        <v>0</v>
      </c>
      <c r="L273" s="98">
        <f t="shared" ref="L273:O273" si="32">L240+L244+L248+L252+L256+L260+L264+L268</f>
        <v>0</v>
      </c>
      <c r="M273" s="98">
        <f t="shared" si="32"/>
        <v>0</v>
      </c>
      <c r="N273" s="98">
        <f t="shared" si="32"/>
        <v>0</v>
      </c>
      <c r="O273" s="98">
        <f t="shared" si="32"/>
        <v>0</v>
      </c>
      <c r="P273" s="21"/>
      <c r="Q273" s="98">
        <f>Q240+Q244+Q248+Q252+Q256+Q260+Q264+Q268</f>
        <v>0</v>
      </c>
      <c r="R273" s="98">
        <f t="shared" ref="R273:U273" si="33">R240+R244+R248+R252+R256+R260+R264+R268</f>
        <v>0</v>
      </c>
      <c r="S273" s="98">
        <f t="shared" si="33"/>
        <v>310</v>
      </c>
      <c r="T273" s="98">
        <f t="shared" si="33"/>
        <v>0</v>
      </c>
      <c r="U273" s="98">
        <f t="shared" si="33"/>
        <v>162</v>
      </c>
      <c r="V273" s="21"/>
      <c r="W273" s="98">
        <f t="shared" ref="W273:AA273" si="34">W240+W244+W248+W252+W256+W260+W264+W268</f>
        <v>0</v>
      </c>
      <c r="X273" s="98">
        <f t="shared" si="34"/>
        <v>0</v>
      </c>
      <c r="Y273" s="98">
        <f t="shared" si="34"/>
        <v>0</v>
      </c>
      <c r="Z273" s="98">
        <f t="shared" si="34"/>
        <v>361</v>
      </c>
      <c r="AA273" s="98">
        <f t="shared" si="34"/>
        <v>0</v>
      </c>
      <c r="AB273" s="21"/>
      <c r="AC273" s="94"/>
    </row>
    <row r="274" spans="1:36" ht="15.75" thickBot="1">
      <c r="C274" s="80"/>
      <c r="D274" s="28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58"/>
      <c r="AD274" s="21"/>
      <c r="AE274" s="21"/>
      <c r="AF274" s="21"/>
      <c r="AG274" s="21"/>
      <c r="AH274" s="21"/>
      <c r="AI274" s="41"/>
      <c r="AJ274" s="41"/>
    </row>
    <row r="275" spans="1:36" ht="15.75" thickBot="1">
      <c r="A275" s="158" t="s">
        <v>10</v>
      </c>
      <c r="B275" s="159"/>
      <c r="C275" s="160"/>
      <c r="D275" s="70"/>
      <c r="E275" s="161">
        <f>SUM(E273:I273)</f>
        <v>1003</v>
      </c>
      <c r="F275" s="162"/>
      <c r="G275" s="162"/>
      <c r="H275" s="162"/>
      <c r="I275" s="163"/>
      <c r="J275" s="54"/>
      <c r="K275" s="161">
        <f>SUM(K273:O273)</f>
        <v>0</v>
      </c>
      <c r="L275" s="162"/>
      <c r="M275" s="162"/>
      <c r="N275" s="162"/>
      <c r="O275" s="163"/>
      <c r="P275" s="54"/>
      <c r="Q275" s="161">
        <f>SUM(Q273:U273)</f>
        <v>472</v>
      </c>
      <c r="R275" s="162"/>
      <c r="S275" s="162"/>
      <c r="T275" s="162"/>
      <c r="U275" s="163"/>
      <c r="V275" s="54"/>
      <c r="W275" s="161">
        <f>SUM(W273:AA273)</f>
        <v>361</v>
      </c>
      <c r="X275" s="162"/>
      <c r="Y275" s="162"/>
      <c r="Z275" s="162"/>
      <c r="AA275" s="163"/>
      <c r="AB275" s="21"/>
      <c r="AC275" s="97">
        <f>SUM(E275:AA275)</f>
        <v>1836</v>
      </c>
      <c r="AD275" s="21"/>
      <c r="AE275" s="21"/>
      <c r="AF275" s="21"/>
      <c r="AG275" s="21"/>
      <c r="AH275" s="98">
        <f>AH270+AH266+AH262+AH258+AH254+AH250+AH246+AH242</f>
        <v>80</v>
      </c>
      <c r="AI275" s="41"/>
      <c r="AJ275" s="98"/>
    </row>
    <row r="276" spans="1:36">
      <c r="C276" s="23"/>
      <c r="D276" s="9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58"/>
      <c r="AD276" s="21"/>
      <c r="AE276" s="21"/>
      <c r="AF276" s="21"/>
      <c r="AG276" s="21"/>
      <c r="AH276" s="21"/>
      <c r="AI276" s="41"/>
      <c r="AJ276" s="21"/>
    </row>
    <row r="277" spans="1:36">
      <c r="C277" s="9"/>
      <c r="D277" s="9"/>
      <c r="E277" s="20"/>
      <c r="F277" s="20"/>
      <c r="G277" s="20"/>
      <c r="H277" s="20"/>
      <c r="I277" s="20"/>
      <c r="J277" s="21"/>
      <c r="K277" s="20"/>
      <c r="L277" s="20"/>
      <c r="M277" s="20"/>
      <c r="N277" s="20"/>
      <c r="O277" s="20"/>
      <c r="P277" s="21"/>
      <c r="Q277" s="20"/>
      <c r="R277" s="20"/>
      <c r="S277" s="20"/>
      <c r="T277" s="20"/>
      <c r="U277" s="20"/>
      <c r="V277" s="21"/>
      <c r="W277" s="20"/>
      <c r="X277" s="20"/>
      <c r="Y277" s="20"/>
      <c r="Z277" s="20"/>
      <c r="AA277" s="20"/>
      <c r="AB277" s="21"/>
      <c r="AC277" s="56"/>
      <c r="AD277" s="21"/>
      <c r="AE277" s="21"/>
      <c r="AF277" s="21"/>
      <c r="AG277" s="21"/>
      <c r="AH277" s="20"/>
      <c r="AI277" s="41"/>
      <c r="AJ277" s="20"/>
    </row>
    <row r="278" spans="1:36">
      <c r="C278" s="9"/>
      <c r="D278" s="9"/>
      <c r="E278" s="10"/>
      <c r="F278" s="10"/>
      <c r="G278" s="10"/>
      <c r="H278" s="10"/>
      <c r="I278" s="10"/>
      <c r="J278" s="11"/>
      <c r="K278" s="10"/>
      <c r="L278" s="10"/>
      <c r="M278" s="10"/>
      <c r="N278" s="10"/>
      <c r="O278" s="10"/>
      <c r="P278" s="11"/>
      <c r="Q278" s="10"/>
      <c r="R278" s="10"/>
      <c r="S278" s="10"/>
      <c r="T278" s="10"/>
      <c r="U278" s="10"/>
      <c r="V278" s="11"/>
      <c r="W278" s="10"/>
      <c r="X278" s="10"/>
      <c r="Y278" s="10"/>
      <c r="Z278" s="10"/>
      <c r="AA278" s="10"/>
      <c r="AB278" s="11"/>
      <c r="AC278" s="52"/>
      <c r="AD278" s="11"/>
      <c r="AE278" s="11"/>
      <c r="AF278" s="11"/>
      <c r="AG278" s="11"/>
      <c r="AH278" s="10"/>
      <c r="AI278" s="45"/>
      <c r="AJ278" s="10"/>
    </row>
    <row r="279" spans="1:36">
      <c r="C279" s="9"/>
      <c r="D279" s="9"/>
      <c r="E279" s="10"/>
      <c r="F279" s="10"/>
      <c r="G279" s="10"/>
      <c r="H279" s="10"/>
      <c r="I279" s="10"/>
      <c r="J279" s="11"/>
      <c r="K279" s="10"/>
      <c r="L279" s="10"/>
      <c r="M279" s="10"/>
      <c r="N279" s="10"/>
      <c r="O279" s="10"/>
      <c r="P279" s="11"/>
      <c r="Q279" s="10"/>
      <c r="R279" s="10"/>
      <c r="S279" s="10"/>
      <c r="T279" s="10"/>
      <c r="U279" s="10"/>
      <c r="V279" s="11"/>
      <c r="W279" s="10"/>
      <c r="X279" s="10"/>
      <c r="Y279" s="10"/>
      <c r="Z279" s="10"/>
      <c r="AA279" s="10"/>
      <c r="AB279" s="11"/>
      <c r="AC279" s="52"/>
      <c r="AD279" s="11"/>
      <c r="AE279" s="11"/>
      <c r="AF279" s="11"/>
      <c r="AG279" s="11"/>
      <c r="AH279" s="10"/>
      <c r="AI279" s="45"/>
      <c r="AJ279" s="10"/>
    </row>
  </sheetData>
  <mergeCells count="239">
    <mergeCell ref="A1:AJ1"/>
    <mergeCell ref="A3:AJ3"/>
    <mergeCell ref="A94:AJ94"/>
    <mergeCell ref="A140:AJ140"/>
    <mergeCell ref="Q49:U49"/>
    <mergeCell ref="W49:AA49"/>
    <mergeCell ref="E35:I35"/>
    <mergeCell ref="K35:O35"/>
    <mergeCell ref="Q35:U35"/>
    <mergeCell ref="W35:AA35"/>
    <mergeCell ref="E22:I22"/>
    <mergeCell ref="K22:O22"/>
    <mergeCell ref="E5:I6"/>
    <mergeCell ref="K6:O6"/>
    <mergeCell ref="W13:AA13"/>
    <mergeCell ref="A8:C8"/>
    <mergeCell ref="W6:AA6"/>
    <mergeCell ref="K5:AA5"/>
    <mergeCell ref="W91:AA91"/>
    <mergeCell ref="E96:I97"/>
    <mergeCell ref="K96:AA96"/>
    <mergeCell ref="K97:O97"/>
    <mergeCell ref="Q97:U97"/>
    <mergeCell ref="W97:AA97"/>
    <mergeCell ref="Q6:U6"/>
    <mergeCell ref="Q91:U91"/>
    <mergeCell ref="W63:AA63"/>
    <mergeCell ref="E49:I49"/>
    <mergeCell ref="K49:O49"/>
    <mergeCell ref="Q137:U137"/>
    <mergeCell ref="W137:AA137"/>
    <mergeCell ref="E108:I108"/>
    <mergeCell ref="K108:O108"/>
    <mergeCell ref="Q108:U108"/>
    <mergeCell ref="W108:AA108"/>
    <mergeCell ref="E112:I112"/>
    <mergeCell ref="K112:O112"/>
    <mergeCell ref="Q112:U112"/>
    <mergeCell ref="W112:AA112"/>
    <mergeCell ref="E73:I73"/>
    <mergeCell ref="K73:O73"/>
    <mergeCell ref="E63:I63"/>
    <mergeCell ref="Q73:U73"/>
    <mergeCell ref="W73:AA73"/>
    <mergeCell ref="K63:O63"/>
    <mergeCell ref="Q63:U63"/>
    <mergeCell ref="E91:I91"/>
    <mergeCell ref="K91:O91"/>
    <mergeCell ref="AC96:AC99"/>
    <mergeCell ref="AH96:AH99"/>
    <mergeCell ref="AJ96:AJ99"/>
    <mergeCell ref="AC5:AC8"/>
    <mergeCell ref="AH5:AH8"/>
    <mergeCell ref="AJ5:AJ8"/>
    <mergeCell ref="A99:C99"/>
    <mergeCell ref="E104:I104"/>
    <mergeCell ref="K104:O104"/>
    <mergeCell ref="Q104:U104"/>
    <mergeCell ref="W104:AA104"/>
    <mergeCell ref="E86:I86"/>
    <mergeCell ref="K86:O86"/>
    <mergeCell ref="Q86:U86"/>
    <mergeCell ref="W86:AA86"/>
    <mergeCell ref="K81:O81"/>
    <mergeCell ref="E81:I81"/>
    <mergeCell ref="Q81:U81"/>
    <mergeCell ref="W81:AA81"/>
    <mergeCell ref="Q22:U22"/>
    <mergeCell ref="W22:AA22"/>
    <mergeCell ref="E13:I13"/>
    <mergeCell ref="K13:O13"/>
    <mergeCell ref="Q13:U13"/>
    <mergeCell ref="A91:C91"/>
    <mergeCell ref="E132:I132"/>
    <mergeCell ref="K132:O132"/>
    <mergeCell ref="Q132:U132"/>
    <mergeCell ref="W132:AA132"/>
    <mergeCell ref="A137:C137"/>
    <mergeCell ref="E124:I124"/>
    <mergeCell ref="K124:O124"/>
    <mergeCell ref="Q124:U124"/>
    <mergeCell ref="W124:AA124"/>
    <mergeCell ref="E128:I128"/>
    <mergeCell ref="K128:O128"/>
    <mergeCell ref="Q128:U128"/>
    <mergeCell ref="W128:AA128"/>
    <mergeCell ref="E116:I116"/>
    <mergeCell ref="K116:O116"/>
    <mergeCell ref="Q116:U116"/>
    <mergeCell ref="W116:AA116"/>
    <mergeCell ref="E120:I120"/>
    <mergeCell ref="K120:O120"/>
    <mergeCell ref="Q120:U120"/>
    <mergeCell ref="W120:AA120"/>
    <mergeCell ref="E137:I137"/>
    <mergeCell ref="K137:O137"/>
    <mergeCell ref="AJ142:AJ145"/>
    <mergeCell ref="K143:O143"/>
    <mergeCell ref="Q143:U143"/>
    <mergeCell ref="W143:AA143"/>
    <mergeCell ref="A145:C145"/>
    <mergeCell ref="AH142:AH145"/>
    <mergeCell ref="AC142:AC145"/>
    <mergeCell ref="K142:AA142"/>
    <mergeCell ref="E142:I143"/>
    <mergeCell ref="E158:I158"/>
    <mergeCell ref="K158:O158"/>
    <mergeCell ref="Q158:U158"/>
    <mergeCell ref="W158:AA158"/>
    <mergeCell ref="E162:I162"/>
    <mergeCell ref="K162:O162"/>
    <mergeCell ref="Q162:U162"/>
    <mergeCell ref="W162:AA162"/>
    <mergeCell ref="E150:I150"/>
    <mergeCell ref="K150:O150"/>
    <mergeCell ref="Q150:U150"/>
    <mergeCell ref="W150:AA150"/>
    <mergeCell ref="E154:I154"/>
    <mergeCell ref="K154:O154"/>
    <mergeCell ref="Q154:U154"/>
    <mergeCell ref="W154:AA154"/>
    <mergeCell ref="E174:I174"/>
    <mergeCell ref="K174:O174"/>
    <mergeCell ref="Q174:U174"/>
    <mergeCell ref="W174:AA174"/>
    <mergeCell ref="E178:I178"/>
    <mergeCell ref="K178:O178"/>
    <mergeCell ref="Q178:U178"/>
    <mergeCell ref="W178:AA178"/>
    <mergeCell ref="E166:I166"/>
    <mergeCell ref="K166:O166"/>
    <mergeCell ref="Q166:U166"/>
    <mergeCell ref="W166:AA166"/>
    <mergeCell ref="E170:I170"/>
    <mergeCell ref="K170:O170"/>
    <mergeCell ref="Q170:U170"/>
    <mergeCell ref="W170:AA170"/>
    <mergeCell ref="A183:C183"/>
    <mergeCell ref="E183:I183"/>
    <mergeCell ref="K183:O183"/>
    <mergeCell ref="Q183:U183"/>
    <mergeCell ref="W183:AA183"/>
    <mergeCell ref="A186:AJ186"/>
    <mergeCell ref="E188:I189"/>
    <mergeCell ref="K188:AA188"/>
    <mergeCell ref="AC188:AC191"/>
    <mergeCell ref="AH188:AH191"/>
    <mergeCell ref="AJ188:AJ191"/>
    <mergeCell ref="K189:O189"/>
    <mergeCell ref="Q189:U189"/>
    <mergeCell ref="W189:AA189"/>
    <mergeCell ref="E200:I200"/>
    <mergeCell ref="K200:O200"/>
    <mergeCell ref="Q200:U200"/>
    <mergeCell ref="W200:AA200"/>
    <mergeCell ref="E204:I204"/>
    <mergeCell ref="K204:O204"/>
    <mergeCell ref="Q204:U204"/>
    <mergeCell ref="W204:AA204"/>
    <mergeCell ref="A191:C191"/>
    <mergeCell ref="E196:I196"/>
    <mergeCell ref="K196:O196"/>
    <mergeCell ref="Q196:U196"/>
    <mergeCell ref="W196:AA196"/>
    <mergeCell ref="E216:I216"/>
    <mergeCell ref="K216:O216"/>
    <mergeCell ref="Q216:U216"/>
    <mergeCell ref="W216:AA216"/>
    <mergeCell ref="E220:I220"/>
    <mergeCell ref="K220:O220"/>
    <mergeCell ref="Q220:U220"/>
    <mergeCell ref="W220:AA220"/>
    <mergeCell ref="E208:I208"/>
    <mergeCell ref="K208:O208"/>
    <mergeCell ref="Q208:U208"/>
    <mergeCell ref="W208:AA208"/>
    <mergeCell ref="E212:I212"/>
    <mergeCell ref="K212:O212"/>
    <mergeCell ref="Q212:U212"/>
    <mergeCell ref="W212:AA212"/>
    <mergeCell ref="AJ234:AJ237"/>
    <mergeCell ref="K235:O235"/>
    <mergeCell ref="Q235:U235"/>
    <mergeCell ref="W235:AA235"/>
    <mergeCell ref="E224:I224"/>
    <mergeCell ref="K224:O224"/>
    <mergeCell ref="Q224:U224"/>
    <mergeCell ref="W224:AA224"/>
    <mergeCell ref="A232:AJ232"/>
    <mergeCell ref="A229:C229"/>
    <mergeCell ref="E229:I229"/>
    <mergeCell ref="K229:O229"/>
    <mergeCell ref="Q229:U229"/>
    <mergeCell ref="W229:AA229"/>
    <mergeCell ref="A237:C237"/>
    <mergeCell ref="E242:I242"/>
    <mergeCell ref="K242:O242"/>
    <mergeCell ref="Q242:U242"/>
    <mergeCell ref="W242:AA242"/>
    <mergeCell ref="E234:I235"/>
    <mergeCell ref="K234:AA234"/>
    <mergeCell ref="AC234:AC237"/>
    <mergeCell ref="AH234:AH237"/>
    <mergeCell ref="E258:I258"/>
    <mergeCell ref="K258:O258"/>
    <mergeCell ref="Q258:U258"/>
    <mergeCell ref="W258:AA258"/>
    <mergeCell ref="E246:I246"/>
    <mergeCell ref="K246:O246"/>
    <mergeCell ref="Q246:U246"/>
    <mergeCell ref="W246:AA246"/>
    <mergeCell ref="E250:I250"/>
    <mergeCell ref="K250:O250"/>
    <mergeCell ref="Q250:U250"/>
    <mergeCell ref="W250:AA250"/>
    <mergeCell ref="AE5:AE8"/>
    <mergeCell ref="AF5:AF8"/>
    <mergeCell ref="AE91:AF91"/>
    <mergeCell ref="E270:I270"/>
    <mergeCell ref="K270:O270"/>
    <mergeCell ref="Q270:U270"/>
    <mergeCell ref="W270:AA270"/>
    <mergeCell ref="A275:C275"/>
    <mergeCell ref="E275:I275"/>
    <mergeCell ref="K275:O275"/>
    <mergeCell ref="Q275:U275"/>
    <mergeCell ref="W275:AA275"/>
    <mergeCell ref="E262:I262"/>
    <mergeCell ref="K262:O262"/>
    <mergeCell ref="Q262:U262"/>
    <mergeCell ref="W262:AA262"/>
    <mergeCell ref="E266:I266"/>
    <mergeCell ref="K266:O266"/>
    <mergeCell ref="Q266:U266"/>
    <mergeCell ref="W266:AA266"/>
    <mergeCell ref="E254:I254"/>
    <mergeCell ref="K254:O254"/>
    <mergeCell ref="Q254:U254"/>
    <mergeCell ref="W254:AA254"/>
  </mergeCells>
  <pageMargins left="0.70866141732283472" right="0.70866141732283472" top="0.74803149606299213" bottom="0.55118110236220474" header="0.31496062992125984" footer="0.31496062992125984"/>
  <pageSetup paperSize="8" scale="55" orientation="landscape" r:id="rId1"/>
  <headerFooter>
    <oddHeader>&amp;LValode &amp; Pistre Architectes&amp;RTechnopark Skolkovo -120517</oddHeader>
  </headerFooter>
  <rowBreaks count="4" manualBreakCount="4">
    <brk id="93" max="16383" man="1"/>
    <brk id="139" max="16383" man="1"/>
    <brk id="185" max="16383" man="1"/>
    <brk id="2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GROSS SNIP</vt:lpstr>
      <vt:lpstr>FICM</vt:lpstr>
      <vt:lpstr>'GROSS SNIP'!Print_Area</vt:lpstr>
    </vt:vector>
  </TitlesOfParts>
  <Company>Arup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valerie.gilquin</dc:creator>
  <cp:lastModifiedBy>valerie.gilquin</cp:lastModifiedBy>
  <cp:lastPrinted>2012-05-22T11:09:19Z</cp:lastPrinted>
  <dcterms:created xsi:type="dcterms:W3CDTF">2012-03-22T18:27:58Z</dcterms:created>
  <dcterms:modified xsi:type="dcterms:W3CDTF">2012-06-07T13:35:54Z</dcterms:modified>
</cp:coreProperties>
</file>